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719" activeTab="8"/>
  </bookViews>
  <sheets>
    <sheet name="CĐKT Q.3" sheetId="1" r:id="rId1"/>
    <sheet name="CĐKT 9th" sheetId="2" r:id="rId2"/>
    <sheet name="KQKD" sheetId="3" r:id="rId3"/>
    <sheet name="LCTT Q3" sheetId="4" r:id="rId4"/>
    <sheet name="LCTT 9th" sheetId="5" r:id="rId5"/>
    <sheet name="TM1 Q3" sheetId="6" r:id="rId6"/>
    <sheet name="TM2 Q3" sheetId="7" r:id="rId7"/>
    <sheet name="TM1 9th" sheetId="8" r:id="rId8"/>
    <sheet name="TM2 9th" sheetId="9" r:id="rId9"/>
  </sheets>
  <definedNames>
    <definedName name="_xlnm.Print_Titles" localSheetId="1">'CĐKT 9th'!$10:$12</definedName>
    <definedName name="_xlnm.Print_Titles" localSheetId="0">'CĐKT Q.3'!$10:$12</definedName>
    <definedName name="_xlnm.Print_Titles" localSheetId="4">'LCTT 9th'!$9:$11</definedName>
    <definedName name="_xlnm.Print_Titles" localSheetId="3">'LCTT Q3'!$9:$11</definedName>
  </definedNames>
  <calcPr fullCalcOnLoad="1"/>
</workbook>
</file>

<file path=xl/sharedStrings.xml><?xml version="1.0" encoding="utf-8"?>
<sst xmlns="http://schemas.openxmlformats.org/spreadsheetml/2006/main" count="1289" uniqueCount="608">
  <si>
    <t>Đơn vị báo cáo: CÔNG TY CỔ PHẦN CẢNG RAU QUẢ</t>
  </si>
  <si>
    <t>Mẫu số B 01a - DN</t>
  </si>
  <si>
    <t xml:space="preserve">     Địa chỉ: Số 1 Nguyễn văn Quỳ, P. Phú Thuận,</t>
  </si>
  <si>
    <t>(Ban hành theo QĐ số 15/2006/QĐ-BTC</t>
  </si>
  <si>
    <t xml:space="preserve">                         Quận 7, Tp. HCM</t>
  </si>
  <si>
    <t xml:space="preserve">      Ngày 20/03/2006 của Bộ trưởng Bộ TC)</t>
  </si>
  <si>
    <t>BẢNG CÂN ĐỐI KẾ TOÁN</t>
  </si>
  <si>
    <t>Đơn vị tính: đồng</t>
  </si>
  <si>
    <t>Thuyết</t>
  </si>
  <si>
    <t>NỘI DUNG</t>
  </si>
  <si>
    <t>Mã số</t>
  </si>
  <si>
    <t>minh</t>
  </si>
  <si>
    <t>Số cuối quý</t>
  </si>
  <si>
    <t>Số đầu quý</t>
  </si>
  <si>
    <t>TÀI SẢN</t>
  </si>
  <si>
    <t>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</si>
  <si>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</si>
  <si>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</si>
  <si>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</si>
  <si>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</si>
  <si>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</si>
  <si>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</si>
  <si>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</si>
  <si>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</si>
  <si>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</si>
  <si>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</si>
  <si>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</si>
  <si>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</si>
  <si>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</si>
  <si>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</si>
  <si>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</si>
  <si>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</si>
  <si>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</si>
  <si>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</si>
  <si>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</si>
  <si>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</si>
  <si>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</si>
  <si>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</si>
  <si>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5. Tài sản ngắn hạn khác </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</si>
  <si>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</si>
  <si>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</si>
  <si>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</si>
  <si>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</si>
  <si>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</si>
  <si>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</si>
  <si>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</si>
  <si>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</si>
  <si>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t>
  </si>
  <si>
    <t xml:space="preserve"> II. Tài sản cố định</t>
  </si>
  <si>
    <t xml:space="preserve">     1. Tài sản cố định hữu hình</t>
  </si>
  <si>
    <t>V.08</t>
  </si>
  <si>
    <t xml:space="preserve">         -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</si>
  <si>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</si>
  <si>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</si>
  <si>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</si>
  <si>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</si>
  <si>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</si>
  <si>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dỡ dang</t>
  </si>
  <si>
    <t>V.11</t>
  </si>
  <si>
    <t>III. Bất động sản đầu tư</t>
  </si>
  <si>
    <t>V.12</t>
  </si>
  <si>
    <t xml:space="preserve">     - Nguyên giá</t>
  </si>
  <si>
    <t xml:space="preserve">     - Giá trị hao mòn lũy kế</t>
  </si>
  <si>
    <t>IV. Các khoản đầu tư tài chính dài hạn</t>
  </si>
  <si>
    <t xml:space="preserve">     1. Đầu tư vào Công ty con</t>
  </si>
  <si>
    <t xml:space="preserve">     2. Đầu tư vào Công ty liên kết, liên doanh</t>
  </si>
  <si>
    <t xml:space="preserve">     3. Đầu tư dài hạn khác</t>
  </si>
  <si>
    <t>V.13</t>
  </si>
  <si>
    <t xml:space="preserve">     4. Dự phòng giảm giá đầu tư tài chính dài hạn</t>
  </si>
  <si>
    <t xml:space="preserve"> 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</si>
  <si>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</si>
  <si>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</si>
  <si>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</si>
  <si>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</si>
  <si>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</si>
  <si>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</si>
  <si>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</si>
  <si>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</si>
  <si>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</si>
  <si>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</si>
  <si>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</si>
  <si>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</si>
  <si>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</si>
  <si>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</si>
  <si>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</si>
  <si>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</si>
  <si>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</si>
  <si>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</si>
  <si>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</si>
  <si>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</si>
  <si>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</si>
  <si>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</si>
  <si>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</si>
  <si>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</si>
  <si>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r>
      <t xml:space="preserve"> </t>
    </r>
    <r>
      <rPr>
        <b/>
        <sz val="11"/>
        <rFont val="Times New Roman"/>
        <family val="1"/>
      </rPr>
      <t>II. Nợ dài hạn</t>
    </r>
  </si>
  <si>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</si>
  <si>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</si>
  <si>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</si>
  <si>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</si>
  <si>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</si>
  <si>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</si>
  <si>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</si>
  <si>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</si>
  <si>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</si>
  <si>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</si>
  <si>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</si>
  <si>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</si>
  <si>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</si>
  <si>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</si>
  <si>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</si>
  <si>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</si>
  <si>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</si>
  <si>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</si>
  <si>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</si>
  <si>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</si>
  <si>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</si>
  <si>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</si>
  <si>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</si>
  <si>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</si>
  <si>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</si>
  <si>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</si>
  <si>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II. Nguồn kinh phí và quỹ khác</t>
  </si>
  <si>
    <t xml:space="preserve">     1 Nguồn kinh phí</t>
  </si>
  <si>
    <t xml:space="preserve">     2. Nguồn kinh phí đã hình thành TSCĐ</t>
  </si>
  <si>
    <t>TỔNG CỘNG NGUỒN VỐN (440 = 300 + 400)</t>
  </si>
  <si>
    <t>CÁC CHỈ TIÊU NGOÀI BẢNG CÂN ĐỐI KẾ TOÁN</t>
  </si>
  <si>
    <t>CHỈ TIÊU</t>
  </si>
  <si>
    <t>Thuyết minh</t>
  </si>
  <si>
    <t>Số cuối kỳ</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</si>
  <si>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</si>
  <si>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</si>
  <si>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</si>
  <si>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</si>
  <si>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</si>
  <si>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 USD</t>
  </si>
  <si>
    <t xml:space="preserve">     - EUR</t>
  </si>
  <si>
    <t xml:space="preserve"> 6. Dự toán chi sự nghiệp, dự án</t>
  </si>
  <si>
    <t xml:space="preserve">                    Người lập biểu                                                 Kế toán trưởng</t>
  </si>
  <si>
    <t>Giám đốc</t>
  </si>
  <si>
    <t>Quý III năm 2012</t>
  </si>
  <si>
    <t>Tại ngày  30  tháng  09  năm  2012</t>
  </si>
  <si>
    <t xml:space="preserve">            Lập ngày 14  tháng  10  năm  2012</t>
  </si>
  <si>
    <t>Số đầu năm</t>
  </si>
  <si>
    <t>09 tháng năm 2012</t>
  </si>
  <si>
    <t>Mẫu số B 02a - DN</t>
  </si>
  <si>
    <t xml:space="preserve">                       Quận 7, Tp.HCM.</t>
  </si>
  <si>
    <t xml:space="preserve">    Ngày 20/03/2006 của Bộ trưởng BTC)</t>
  </si>
  <si>
    <t xml:space="preserve">BÁO CÁO KẾT QUẢ KINH DOANH </t>
  </si>
  <si>
    <t>Mã</t>
  </si>
  <si>
    <t>Lũy kế từ đầu năm</t>
  </si>
  <si>
    <t>số</t>
  </si>
  <si>
    <t>đến cuối quý này</t>
  </si>
  <si>
    <t>Năm nay</t>
  </si>
  <si>
    <t>Năm trước</t>
  </si>
  <si>
    <t xml:space="preserve"> 1. Doanh thu bán hàng và cung cấp dịch vụ</t>
  </si>
  <si>
    <t>VI.25</t>
  </si>
  <si>
    <t xml:space="preserve"> 2. Các khoản giảm trừ doanh thu</t>
  </si>
  <si>
    <t xml:space="preserve"> 3. Doanh thu thuần về bán hàng và cung cấp DV</t>
  </si>
  <si>
    <t xml:space="preserve">     (10 = 01 - 02)</t>
  </si>
  <si>
    <t xml:space="preserve"> 4. Giá vốn hàng bán</t>
  </si>
  <si>
    <t>VI.27</t>
  </si>
  <si>
    <t xml:space="preserve"> 5. Lợi nhuận gộp về bán hàng và cung cấp dịch vụ</t>
  </si>
  <si>
    <t xml:space="preserve">     (20 = 10 - 11)</t>
  </si>
  <si>
    <t xml:space="preserve"> 6. Doanh thu hoạt động tài chính</t>
  </si>
  <si>
    <t>VI.26</t>
  </si>
  <si>
    <t xml:space="preserve"> 7. Chi phí tài chính</t>
  </si>
  <si>
    <t>VI.28</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</si>
  <si>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</si>
  <si>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</si>
  <si>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</si>
  <si>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</si>
  <si>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 xml:space="preserve">     {30 = 20 + (21 - 22) - (24 + 25)}</t>
  </si>
  <si>
    <t>11.Thu nhập khác</t>
  </si>
  <si>
    <t>12.Chi phí khác</t>
  </si>
  <si>
    <t>13.Lợi nhuận khác (40 = 31 - 32)</t>
  </si>
  <si>
    <t>14.Tổng lợi nhuận kế toán trước thuế (50=30+40)</t>
  </si>
  <si>
    <t>15.Chi phí thuế TNDN hiện hành</t>
  </si>
  <si>
    <t>VI.30</t>
  </si>
  <si>
    <t>16.Chi phí thuế TNDN hoãn lại</t>
  </si>
  <si>
    <t>17.Lợi nhuận sau thuế thu nhập doanh nghiệp</t>
  </si>
  <si>
    <t xml:space="preserve">     (60 = 50 - 51 - 52)</t>
  </si>
  <si>
    <t>18.Lãi cơ bản trên cổ phiếu</t>
  </si>
  <si>
    <t xml:space="preserve">               Người lập biểu</t>
  </si>
  <si>
    <t xml:space="preserve">       Kế toán trưởng</t>
  </si>
  <si>
    <t>Quý III/2012</t>
  </si>
  <si>
    <t>Lập ngày   14    tháng   10   năm  2012</t>
  </si>
  <si>
    <t>Đơn vị báo cáo: CÔNG TY CỔ PHẦN CẢNG RAU QuẢ</t>
  </si>
  <si>
    <t>Mẫu số B 03 - DN</t>
  </si>
  <si>
    <t xml:space="preserve">     Địa chỉ: Số 1 Nguyễn văn Quỳ, P. Phú Thuận, </t>
  </si>
  <si>
    <t xml:space="preserve">                        Quận 7, Tp. HCM</t>
  </si>
  <si>
    <t xml:space="preserve">   Ngày 20/03/2006 của Bộ trưởng BTC)</t>
  </si>
  <si>
    <t>BÁO CÁO LƯU CHUYỂN TIỀN TỆ</t>
  </si>
  <si>
    <t>(Theo phương pháp gián tiếp)</t>
  </si>
  <si>
    <t xml:space="preserve">Thuyết </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</si>
  <si>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</si>
  <si>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</si>
  <si>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</si>
  <si>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</si>
  <si>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</si>
  <si>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</si>
  <si>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</si>
  <si>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</si>
  <si>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</si>
  <si>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</si>
  <si>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</si>
  <si>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</si>
  <si>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</si>
  <si>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</si>
  <si>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</si>
  <si>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</si>
  <si>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</si>
  <si>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</si>
  <si>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</si>
  <si>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</si>
  <si>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</si>
  <si>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</si>
  <si>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</si>
  <si>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</si>
  <si>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</si>
  <si>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</si>
  <si>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</si>
  <si>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</si>
  <si>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</si>
  <si>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</si>
  <si>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</si>
  <si>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</si>
  <si>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</si>
  <si>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</si>
  <si>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</si>
  <si>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</si>
  <si>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</si>
  <si>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</si>
  <si>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</si>
  <si>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</si>
  <si>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</si>
  <si>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</si>
  <si>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</si>
  <si>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</si>
  <si>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</si>
  <si>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</si>
  <si>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</si>
  <si>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</si>
  <si>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</si>
  <si>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</si>
  <si>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</si>
  <si>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</si>
  <si>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9 tháng đầu năm 2012</t>
  </si>
  <si>
    <t>Lập ngày  14   tháng  10  năm  2012</t>
  </si>
  <si>
    <t>Mẫu số B 09a-DN</t>
  </si>
  <si>
    <t xml:space="preserve">Địa chỉ: Số 1 Nguyễn văn Quỳ, P. Phú Thuận, </t>
  </si>
  <si>
    <t>Quận 7, Tp. HCM</t>
  </si>
  <si>
    <t xml:space="preserve">  ngày 20/03/2006 của Bộ trưởng BTC)</t>
  </si>
  <si>
    <t>BẢN THUYẾT MINH BÁO CÁO TÀI CHÍNH</t>
  </si>
  <si>
    <t>I- Đặc điểm hoạt động của doanh nghiệp:</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</si>
  <si>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</si>
  <si>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</si>
  <si>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Việt Nam) theo Quyết định số 20/02/2001 của Thủ Tướng Chính Phủ. Giấy chứng nhận đăng ký kinh doanh số 4103000427 ngày 25/05/2001, và các giấy</t>
  </si>
  <si>
    <t xml:space="preserve">       chứng nhận kinh doanh điều chỉnh lần 1 do Sở Kế hoạch và Đầu tư Thành phố Hồ Chí Minh cấp ngày 10/04/2002, giấy chứng nhận kinh doanh điều chỉnh</t>
  </si>
  <si>
    <t xml:space="preserve">       lần 2 do Sở Kế hoạch và Đầu tư Thành phố Hồ Chí Minh cấp ngày 06/09/2006. Giấy chứng nhận đăng ký DN Công ty Cổ phần với mã số DN là 0302336158 </t>
  </si>
  <si>
    <t xml:space="preserve">       đăng ký thay đổi ngày 11/06/2012.</t>
  </si>
  <si>
    <t xml:space="preserve">   2. Lĩnh vực kinh doanh:</t>
  </si>
  <si>
    <t xml:space="preserve">      Cung cấp dịch vụ về cảng, kho bãi và kinh doanh xuất nhập khẩu, tiêu thụ nội địa.</t>
  </si>
  <si>
    <t xml:space="preserve">   3. Ngành nghề kinh doanh:</t>
  </si>
  <si>
    <t xml:space="preserve">      Khai thác cảng, phao neo tàu. Kinh doanh kho bãi, cho thuê văn phòng. Kinh doanh nhà ở. Xuất nhập khẩu máy móc thiết bị phụ tùng. Đại lý giống rau quả,</t>
  </si>
  <si>
    <t xml:space="preserve">      sản phẩm chế biến từ rau quả, nông hải sản; máy móc thiết bị hàng tiêu dùng. Kinh doanh giống rau quả, sản phẩm chế biến từ rau quả, nông hải sản, xuất</t>
  </si>
  <si>
    <t xml:space="preserve">      nhập khẩu trực tiếp: rau, hoa quả, giống rau quả; các sản phẩm rau quả, nông, lâm, hải sản. Xuất nhập khẩu cây cảnh, gia vị, hàng thủ công mỹ nghệ, hàng</t>
  </si>
  <si>
    <t xml:space="preserve">      tiêu dùng, nguyên vật liệu hóa chất. Xuất nhập khẩu phương tiện vận tải. Dịch vụ: xếp dỡ, đóng gói hàng hóa xuất nhập khẩu. Đại lý tàu biển và môi giới hàng </t>
  </si>
  <si>
    <t xml:space="preserve">      hải. Đầu tư xây dựng cơ sở hạ tầng khu dân cư, khu công nghiệp. Môi giới bất động sản. Dịch vụ nhà đất. Xây dựng công trình dân dụng, công nghiệp. Kinh</t>
  </si>
  <si>
    <t xml:space="preserve">      doanh lữ hành nội địa và quốc tế. Chế biến hàng nông-lâm-hải-sản. Mua bán hàng lâm sản. Bán buôn gạch xây, ngói, đá, cát, sỏi, gạch ốp lát và thiết bị vệ</t>
  </si>
  <si>
    <t xml:space="preserve">      sinh. Bán buôn đồ điện gia dụng, đèn và bộ đèn điện. Bán buôn sắt, thép. Sản xuất gạch ốp lát, gạch dán tường. Sản xuất sản phẩm gốm sứ khác. Sản xuất</t>
  </si>
  <si>
    <t xml:space="preserve">      xi măng, vôi và thạch cao. Khai thác đá, cát, sỏi, đất sét.</t>
  </si>
  <si>
    <t xml:space="preserve">  4. Đặc điểm hoạt động kinh doanh của doanh nghiệp trong kỳ kế toán có ảnh hưởng đến báo cáo tài chính:</t>
  </si>
  <si>
    <t>II- Kỳ kế toán, đơn vị tiền tệ sử dụng trong kế toán:</t>
  </si>
  <si>
    <t xml:space="preserve">   1. Kỳ kế toán năm (bắt đầu từ ngày 01/01 và kết thúc vào ngày 31/12 hàng năm).</t>
  </si>
  <si>
    <t xml:space="preserve">   2. Đơn vị tiền tệ sử dụng trong kế toán là đồng Việt Nam (VNĐ).</t>
  </si>
  <si>
    <t>III. Chuẩn mực và Chế độ kế toán áp dụng:</t>
  </si>
  <si>
    <t xml:space="preserve">  1. Chế độ kế toán áp dụng:</t>
  </si>
  <si>
    <t xml:space="preserve">      Công ty áp dụng chế độ kế toán Việt Nam ban hành theo Quyết định số 15/2006/QĐ-BTC ngày 20/03/2006, Thông tư 244/2009/TT-BTC ngày 31/12/2009</t>
  </si>
  <si>
    <t xml:space="preserve">      hướng dẫn sửa đổi bổ sung Chế độ kế toán DN, các chuẩn mực kế toán Việt Nam do Bộ Tài chính ban hành.</t>
  </si>
  <si>
    <t xml:space="preserve">  2. Tuyên bố về việc tuân thủ Chuẩn mực kế toán và Chế độ kế toán:</t>
  </si>
  <si>
    <t xml:space="preserve">      Công ty hoàn toàn tuân thủ các chuẩn mực kế toán và chế độ kế toán Việt Nam trong việc lập và trình bày báo cáo tài chính.</t>
  </si>
  <si>
    <t xml:space="preserve">  3. Hình thức kế toán áp dụng:</t>
  </si>
  <si>
    <t xml:space="preserve">      Hình thức sổ kế toán áp dụng của Công ty là hình thức chứng từ ghi sổ.</t>
  </si>
  <si>
    <t>IV. Các chính sách kế toán áp dụng:</t>
  </si>
  <si>
    <t>VI. Các sự kiện hoặc giao dịch trọng yếu trong kỳ kế toán giữa niên độ:</t>
  </si>
  <si>
    <t xml:space="preserve">      Không có sự kiện trọng yếu.</t>
  </si>
  <si>
    <t xml:space="preserve">      Một số tình hình về tài sản và nguồn vốn như sau:</t>
  </si>
  <si>
    <t xml:space="preserve">      1. TIỀN</t>
  </si>
  <si>
    <t>30/06/2012</t>
  </si>
  <si>
    <t xml:space="preserve">      Tiền mặt</t>
  </si>
  <si>
    <t xml:space="preserve">      Tiền gửi ngân hàng</t>
  </si>
  <si>
    <t xml:space="preserve">       - Tiền gửi VNĐ</t>
  </si>
  <si>
    <t xml:space="preserve">       - Tiền gửi TK chứng khoán</t>
  </si>
  <si>
    <t xml:space="preserve">       - Tiền gửi ngoại tệ</t>
  </si>
  <si>
    <t>Cộng:</t>
  </si>
  <si>
    <t xml:space="preserve">       2. CÁC KHOẢN ĐẦU TƯ TÀI CHÍNH NGẮN HẠN</t>
  </si>
  <si>
    <t xml:space="preserve">       - Đầu tư chứng khoán ngắn hạn</t>
  </si>
  <si>
    <t>Số lượng cp</t>
  </si>
  <si>
    <t xml:space="preserve">         Cổ phiếu Ngân hàng Sài gòn Thương tín</t>
  </si>
  <si>
    <t xml:space="preserve">         Cổ phiếu của Công ty CP Phát triển Nhà Thủ Đức</t>
  </si>
  <si>
    <t xml:space="preserve">         Cổ phiếu của Ngân hàng TMCP Sài Gòn - Hà Nội</t>
  </si>
  <si>
    <t xml:space="preserve">         Cổ phiếu của Công ty CP Chứng khoán Kim Long</t>
  </si>
  <si>
    <t xml:space="preserve">         Cổ phiếu của Tcty CP Khoáng sản Na Ri Da Co</t>
  </si>
  <si>
    <t xml:space="preserve">         Cổ phiếu của Công ty CP Xây dựng điện VNECO</t>
  </si>
  <si>
    <t xml:space="preserve">         Cổ phiếu của Tổng Công ty CP Xây dựng Điện VN</t>
  </si>
  <si>
    <t xml:space="preserve">       - Tiền gửi có kỳ hạn</t>
  </si>
  <si>
    <t xml:space="preserve">         * Ngân hàng NN&amp;PTNT VN - CN Phó Đức Chính</t>
  </si>
  <si>
    <t xml:space="preserve">         * Ngân hàng Công Thương VN - CN Tp. HCM</t>
  </si>
  <si>
    <t xml:space="preserve">         * Ngân hàng TMCP Á Châu</t>
  </si>
  <si>
    <t xml:space="preserve">         * Ngân hàng Xuất Nhập Khẩu VN - CN Quận 4</t>
  </si>
  <si>
    <t xml:space="preserve">         * Ngân hàng Ngoại thương VN - CN Tp HCM</t>
  </si>
  <si>
    <t xml:space="preserve">       - Đầu tư ngắn hạn khác (Cho vay)</t>
  </si>
  <si>
    <t xml:space="preserve">         * Công ty Đông Đô - Bộ Quốc phòng</t>
  </si>
  <si>
    <t xml:space="preserve">         * Công ty Vận tải GN Hải Long</t>
  </si>
  <si>
    <t xml:space="preserve">         * Công ty TNHH SX TM Lâm Phương</t>
  </si>
  <si>
    <t xml:space="preserve">         * Công ty Gạch men Hoàng Gia</t>
  </si>
  <si>
    <t xml:space="preserve">         * CBCNV khác</t>
  </si>
  <si>
    <t xml:space="preserve">       3. DỰ PHÒNG GIẢM GIÁ CK ĐẦU TƯ NGẮN HẠN</t>
  </si>
  <si>
    <t xml:space="preserve">         * Cổ phiếu của Công ty CP Phát triển Nhà Thủ Đức</t>
  </si>
  <si>
    <t xml:space="preserve">         * Cổ phiếu của Công ty CP Xây dựng điện VNECO</t>
  </si>
  <si>
    <t xml:space="preserve">         * Cổ phiếu của Công ty CP Chứng khoán Kim Long</t>
  </si>
  <si>
    <t xml:space="preserve">         * Cổ phiếu của Ngân hàng TMCP Sài Gòn - Hà Nội</t>
  </si>
  <si>
    <t xml:space="preserve">         * Cổ phiếu của Tổng Công ty CP Xây dựng Điện VN</t>
  </si>
  <si>
    <t xml:space="preserve">      4. PHẢI THU KHÁCH HÀNG</t>
  </si>
  <si>
    <t xml:space="preserve">         * Công ty CP Thực phẩm Việt Nam</t>
  </si>
  <si>
    <t xml:space="preserve">         * Công ty CP ĐT &amp; TM DIC</t>
  </si>
  <si>
    <t xml:space="preserve">         * Công ty TNHH TM Vạn Phúc</t>
  </si>
  <si>
    <t xml:space="preserve">         * Công ty TNHH TM DV LS VT Minh Tuấn Cường</t>
  </si>
  <si>
    <t xml:space="preserve">         * Công ty TNHH Đồ hộp Việt Cường</t>
  </si>
  <si>
    <t xml:space="preserve">         * DNTN Thiên Trang</t>
  </si>
  <si>
    <t xml:space="preserve">         * Công ty TNHH Gạch men Hoàng Gia</t>
  </si>
  <si>
    <t xml:space="preserve">         * Vinaship HCM</t>
  </si>
  <si>
    <t xml:space="preserve">         * Công ty TNHH An Hạ Long An</t>
  </si>
  <si>
    <t xml:space="preserve">         * Vosa Sài Gòn</t>
  </si>
  <si>
    <t xml:space="preserve">         * Khác</t>
  </si>
  <si>
    <t>Cộng :</t>
  </si>
  <si>
    <t xml:space="preserve">      5. TRẢ TRƯỚC CHO NGƯỜI BÁN</t>
  </si>
  <si>
    <t xml:space="preserve">          * Công ty Cổ phần ACC - 244</t>
  </si>
  <si>
    <t xml:space="preserve">          * Công ty CP Giấy An Bình</t>
  </si>
  <si>
    <t xml:space="preserve">          * Trung tâm Kiểm định Xây dựng Lào Cai</t>
  </si>
  <si>
    <t xml:space="preserve">          * Foshan Textiles Import &amp; Export Co.</t>
  </si>
  <si>
    <t xml:space="preserve">          * Valency International Trading Pte. Ltd.</t>
  </si>
  <si>
    <t xml:space="preserve">          * Harvest Co.</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</si>
  <si>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</si>
  <si>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</si>
  <si>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</si>
  <si>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</si>
  <si>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</si>
  <si>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</si>
  <si>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</si>
  <si>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</si>
  <si>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 Hàng hóa tồn kho : 156.650 thùng gạch men ceramic</t>
  </si>
  <si>
    <t xml:space="preserve">      9. TÀI SẢN NGẮN HẠN KHÁC</t>
  </si>
  <si>
    <t xml:space="preserve">        - Tạm ứng</t>
  </si>
  <si>
    <t xml:space="preserve">        - Thuế GTGT còn được khấu trừ</t>
  </si>
  <si>
    <t xml:space="preserve">        - Ký quỹ &amp; ký cược</t>
  </si>
  <si>
    <t>Quý III Năm 2012</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</si>
  <si>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</si>
  <si>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</si>
  <si>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</si>
  <si>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</si>
  <si>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</si>
  <si>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</si>
  <si>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</si>
  <si>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</si>
  <si>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</si>
  <si>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</si>
  <si>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</si>
  <si>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</si>
  <si>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</si>
  <si>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</si>
  <si>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</si>
  <si>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kỳ</t>
  </si>
  <si>
    <t>Số tăng trong kỳ</t>
  </si>
  <si>
    <t>Số giảm trong kỳ</t>
  </si>
  <si>
    <t>Số dư cuối kỳ</t>
  </si>
  <si>
    <t>Giá trị hao mòn lũy kế</t>
  </si>
  <si>
    <t xml:space="preserve"> - Khấu hao trong kỳ</t>
  </si>
  <si>
    <t>Giá trị còn lại</t>
  </si>
  <si>
    <t>Tại ngày đầu kỳ</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</si>
  <si>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</si>
  <si>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</si>
  <si>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</si>
  <si>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</si>
  <si>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</si>
  <si>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</si>
  <si>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</si>
  <si>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</si>
  <si>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</si>
  <si>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</si>
  <si>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Công trình nâng cấp kho lạnh</t>
  </si>
  <si>
    <t xml:space="preserve">      + Chi phí đo đạc đất kho Huyện Đội</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</si>
  <si>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</si>
  <si>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</si>
  <si>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</si>
  <si>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</si>
  <si>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</si>
  <si>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Chi phí lô hàng nhập khẩu dỡ dang</t>
  </si>
  <si>
    <t xml:space="preserve">      + Công cụ dụng cụ xuất dùng có giá trị lớn</t>
  </si>
  <si>
    <t>14. VAY NGÂN HÀNG:</t>
  </si>
  <si>
    <t xml:space="preserve">      + Ngân hàng Công Thương - CN Tp HCM</t>
  </si>
  <si>
    <t>USD 485,330.00</t>
  </si>
  <si>
    <t xml:space="preserve">      + Ngân hàng Ngoại thương - CN Tp HCM</t>
  </si>
  <si>
    <t>USD 547,864.69</t>
  </si>
  <si>
    <t xml:space="preserve">      + Ngân hàng Xuất Nhập Khẩu VN - CN Quận 4</t>
  </si>
  <si>
    <t>USD 758,200.00</t>
  </si>
  <si>
    <t>15. THUẾ VÀ CÁC KHOẢN PHẢI NỘP NHÀ NƯỚC:</t>
  </si>
  <si>
    <t xml:space="preserve">     + Thuế GTGT</t>
  </si>
  <si>
    <t xml:space="preserve">     + Thuế GTGT hàng nhập khẩu</t>
  </si>
  <si>
    <t xml:space="preserve">     + Thuế TNDN</t>
  </si>
  <si>
    <t xml:space="preserve">     + Tiền thuê đất</t>
  </si>
  <si>
    <t xml:space="preserve">     + Thuế Thu nhập cá nhân</t>
  </si>
  <si>
    <t>16. CÁC KHOẢN PHẢI TRẢ, PHẢI NỘP NGẮN HẠN KHÁC:</t>
  </si>
  <si>
    <t xml:space="preserve">      + Cổ tức phải trả</t>
  </si>
  <si>
    <t xml:space="preserve">      + Kinh phí công đoàn</t>
  </si>
  <si>
    <t xml:space="preserve">      + Các khoản phải trả, phải nộp khác</t>
  </si>
  <si>
    <t xml:space="preserve">      + Nhận ký quỹ, ký cược ngắn hạn :</t>
  </si>
  <si>
    <t xml:space="preserve">         - Công ty TNHH Gạch men Hoàng Gia</t>
  </si>
  <si>
    <t xml:space="preserve">         - Công ty TNHH Thương mại Vạn Phúc</t>
  </si>
  <si>
    <t xml:space="preserve">         - Công ty TNHH An Hạ Long An</t>
  </si>
  <si>
    <t xml:space="preserve">         - Công ty TNHH Lâm Sản VT Tuấn Cường</t>
  </si>
  <si>
    <t xml:space="preserve">         - Công ty TNHH Lâm Phương</t>
  </si>
  <si>
    <t xml:space="preserve">         - Công ty TNHH TM DV LS VT Minh Tuấn Cường</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</si>
  <si>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</si>
  <si>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</si>
  <si>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</si>
  <si>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</si>
  <si>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Công ty TNHH Thành Bảo</t>
  </si>
  <si>
    <t xml:space="preserve">         - Công ty TNHH COSH</t>
  </si>
  <si>
    <t xml:space="preserve">         - Công ty Cổ phần FPT Payment Technology</t>
  </si>
  <si>
    <t xml:space="preserve">         - Công ty Cổ phần Đầu tư TM DV XNK Tùng Lâm</t>
  </si>
  <si>
    <t xml:space="preserve">         - Công ty TNHH Mê đi ca</t>
  </si>
  <si>
    <t xml:space="preserve">         - Cty CP Dây và Cáp điện Thượng Đình</t>
  </si>
  <si>
    <t xml:space="preserve">         - Cty TNHH Hệ thống CN Hoàng Trang</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</si>
  <si>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</si>
  <si>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</si>
  <si>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</si>
  <si>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</si>
  <si>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</si>
  <si>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</si>
  <si>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</si>
  <si>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</si>
  <si>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</si>
  <si>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</si>
  <si>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</si>
  <si>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</si>
  <si>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kỳ trước</t>
  </si>
  <si>
    <t>Tăng trong kỳ trước</t>
  </si>
  <si>
    <t xml:space="preserve"> - Tăng do phát hành thêm cổ phiếu</t>
  </si>
  <si>
    <t xml:space="preserve">   + Bổ sung VLĐ từ thặng dư vốn CP</t>
  </si>
  <si>
    <t xml:space="preserve">   + Bổ sung VLĐ từ LN năm trước</t>
  </si>
  <si>
    <t xml:space="preserve"> - Lợi nhuận tăng trong kỳ trước</t>
  </si>
  <si>
    <t xml:space="preserve"> - Trích từ lợi nhuận năm trước</t>
  </si>
  <si>
    <t xml:space="preserve"> - Mua lại cổ phiếu làm cổ phiếu quỹ</t>
  </si>
  <si>
    <t>Giảm trong kỳ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</si>
  <si>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</si>
  <si>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</si>
  <si>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</si>
  <si>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</si>
  <si>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</si>
  <si>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kỳ trước</t>
  </si>
  <si>
    <t>Số dư đầu kỳ này</t>
  </si>
  <si>
    <t>Tăng trong kỳ này</t>
  </si>
  <si>
    <t>Lãi trong kỳ này</t>
  </si>
  <si>
    <t>Mua lại cổ phiếu làm cổ phiếu quỹ</t>
  </si>
  <si>
    <t>Giảm trong kỳ này</t>
  </si>
  <si>
    <t>Trích Quỹ ĐTPT từ LN 2011</t>
  </si>
  <si>
    <t>Trích Quỹ DP tài chính từ LN 2011</t>
  </si>
  <si>
    <t>Trích quỹ KT phúc lợi từ LN 2011</t>
  </si>
  <si>
    <t xml:space="preserve">Chia cổ tức </t>
  </si>
  <si>
    <t>Lãi trong năm trước</t>
  </si>
  <si>
    <t xml:space="preserve">   b/ Chi tiết vốn đầu tư của chủ sở hữu</t>
  </si>
  <si>
    <t>%</t>
  </si>
  <si>
    <t>Vốn góp của Nhà nước</t>
  </si>
  <si>
    <t>Vốn góp của đối tượng khác</t>
  </si>
  <si>
    <t>Thặng dư vốn cổ phần</t>
  </si>
  <si>
    <t>Cổ phiếu ngân quỹ</t>
  </si>
  <si>
    <t xml:space="preserve"> - Giá trị trái phiếu đã chuyển thành cổ phiếu trong kỳ: không</t>
  </si>
  <si>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</si>
  <si>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</si>
  <si>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</si>
  <si>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</si>
  <si>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</si>
  <si>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 xml:space="preserve"> + Vốn góp tăng trong năm</t>
  </si>
  <si>
    <t xml:space="preserve"> + Vốn góp giảm trong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</si>
  <si>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</si>
  <si>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</si>
  <si>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</si>
  <si>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</si>
  <si>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</si>
  <si>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</si>
  <si>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</si>
  <si>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</si>
  <si>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</si>
  <si>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</si>
  <si>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</si>
  <si>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</si>
  <si>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bán hàng</t>
  </si>
  <si>
    <t>Doanh thu cung cấp dịch vụ</t>
  </si>
  <si>
    <t>Doanh thu thuần về bán hàng và cung cấp dịch vụ</t>
  </si>
  <si>
    <t>Doanh thu thuần sản phẩm hàng hóa</t>
  </si>
  <si>
    <t>Doanh thu thuần dịch vụ</t>
  </si>
  <si>
    <t>Giá vốn hàng bán</t>
  </si>
  <si>
    <t>Giá vốn của hàng hóa đã bán</t>
  </si>
  <si>
    <t>Doanh thu hoạt động tài chính</t>
  </si>
  <si>
    <t>Lãi tiền gửi, tiền cho vay</t>
  </si>
  <si>
    <t>Cổ tức, lợi nhuận được chia</t>
  </si>
  <si>
    <t>Lãi kinh doanh chứng khoán</t>
  </si>
  <si>
    <t>Lãi chênh lệch tỷ giá</t>
  </si>
  <si>
    <t>Lãi bán hàng trả chậm</t>
  </si>
  <si>
    <t>Chi phí tài chính</t>
  </si>
  <si>
    <t>Chi phí lãi vay</t>
  </si>
  <si>
    <t>Hoàn nhập dự phòng giảm giá chứng khoán</t>
  </si>
  <si>
    <t>Lỗ kinh doanh chứng khoán</t>
  </si>
  <si>
    <t>Dự phòng giảm giá chứng khoán</t>
  </si>
  <si>
    <t>Phí lưu ký chứng khoán</t>
  </si>
  <si>
    <t>Lỗ chênh lệch tỷ giá</t>
  </si>
  <si>
    <t>Thu nhập khác</t>
  </si>
  <si>
    <t>Thu từ bán phế liệu và thu khác</t>
  </si>
  <si>
    <t>Thu tiền hoàn thuế xuất khẩu</t>
  </si>
  <si>
    <t>Tiền nhượng bán TSCĐ</t>
  </si>
  <si>
    <t>Chi phí khác</t>
  </si>
  <si>
    <t>Giá trị còn lại của TSCĐ thanh lý</t>
  </si>
  <si>
    <t>Chi phí cho việc bồi thường</t>
  </si>
  <si>
    <t>Giá trị vật tư thanh lý</t>
  </si>
  <si>
    <t>Các khoản chi phí khác</t>
  </si>
  <si>
    <t>Lãi cơ bản trên cổ phiếu</t>
  </si>
  <si>
    <t>Lợi nhuận kế toán sau thuế thu nhập doanh nghiệp</t>
  </si>
  <si>
    <t>Lợi nhuận phân bổ cho cổ đông sở hữu CP phổ thông</t>
  </si>
  <si>
    <t>Cổ phiếu phổ thông đang lưu hành trong kỳ</t>
  </si>
  <si>
    <t>NHỮNG THÔNG TIN KHÁC</t>
  </si>
  <si>
    <t>Người lập biểu</t>
  </si>
  <si>
    <t>Kế toán trưởng</t>
  </si>
  <si>
    <t xml:space="preserve">       lần 2 do Sở Kế hoạch và Đầu tư Thành phố Hồ Chí Minh cấp ngày 06/09/2006. Giấy chứng nhận đăng ký DN Công ty Cổ phần với mã số DN: 0302336158</t>
  </si>
  <si>
    <t xml:space="preserve">         Cổ phiếu của Công ty CP Ống thép Việt Đức</t>
  </si>
  <si>
    <t xml:space="preserve">         Cổ phiếu của Ngân hàng TMCP Sài Gòn-Hà Nội</t>
  </si>
  <si>
    <t xml:space="preserve">         * Cổ phiếu của Công ty CP Ống thép Việt Đức</t>
  </si>
  <si>
    <t xml:space="preserve">         * Công ty TNHH Lâm sản - VT Tuấn Cường</t>
  </si>
  <si>
    <t>Số dư đầu năm</t>
  </si>
  <si>
    <t>Tại ngày đầu năm</t>
  </si>
  <si>
    <t>USD</t>
  </si>
  <si>
    <t xml:space="preserve">         - Công ty TNHH TM DV Sài Gòn Viễn Đông</t>
  </si>
  <si>
    <t>Số dư đầu năm trước</t>
  </si>
  <si>
    <t>Tăng trong năm trước</t>
  </si>
  <si>
    <t xml:space="preserve"> - Lợi nhuận tăng trong năm</t>
  </si>
  <si>
    <t>Giảm trong năm trước</t>
  </si>
  <si>
    <t>Số dư cuối năm trước</t>
  </si>
  <si>
    <t>Số dư đầu năm nay</t>
  </si>
  <si>
    <t>Tăng trong năm nay</t>
  </si>
  <si>
    <t>Giảm trong năm nay</t>
  </si>
  <si>
    <t>Doanh thu hoạt động tài chính khác</t>
  </si>
  <si>
    <t>Chi phí thuế thu nhập doanh nghiệp hiện hành</t>
  </si>
  <si>
    <t>Chi phí thuế TNDN tính trên thu nhập chịu thuế năm hiện hành</t>
  </si>
  <si>
    <t>Ghi chú:</t>
  </si>
  <si>
    <t>Công ty có nghĩa vụ nộp những loại thuế sau đây :</t>
  </si>
  <si>
    <t xml:space="preserve"> - Thuế thu nhập doanh nghiệp:</t>
  </si>
  <si>
    <t xml:space="preserve">   Công ty được giảm 30% thuế TNDN phải nộp năm 2012 đối với hoạt động SXKD căn cứ</t>
  </si>
  <si>
    <t xml:space="preserve">   theo quy định tại khoản a điều 6 của Nghị quyết 13/NQ-CP ngày 10/05/2012 của Chính phủ</t>
  </si>
  <si>
    <t xml:space="preserve">   về một số giải pháp tháo gỡ khó khăn cho SXKD, hỗ trợ thị trường.</t>
  </si>
  <si>
    <t xml:space="preserve"> - Thuế giá trị gia tăng : thuế suất 10%</t>
  </si>
  <si>
    <t xml:space="preserve"> - Thuế giá trị gia tăng hàng nhập khẩu : thuế suất 10%</t>
  </si>
  <si>
    <t xml:space="preserve"> - Thuế xuất khẩu và các loại thuế khác : theo quy định.</t>
  </si>
  <si>
    <t>Thuế thu nhập doanh nghiệp được xác định như sau:</t>
  </si>
  <si>
    <t xml:space="preserve"> - Tổng lợi nhuận kế toán trước thuế</t>
  </si>
  <si>
    <t xml:space="preserve"> - Các khoản điều chỉnh tăng hoặc giảm lợi nhuận kế toán để xác định LN chịu thuế TNDN</t>
  </si>
  <si>
    <t xml:space="preserve">   * Các khoản điều chỉnh giảm :</t>
  </si>
  <si>
    <t xml:space="preserve">      Trong đó : Cổ tức nhận được trong năm</t>
  </si>
  <si>
    <t xml:space="preserve">    * Các khoản điều chỉnh tăng :</t>
  </si>
  <si>
    <t xml:space="preserve">                      Thù lao HĐQT và BKS</t>
  </si>
  <si>
    <t xml:space="preserve"> - Tổng thu nhập chịu thuế</t>
  </si>
  <si>
    <t xml:space="preserve">   Trong đó : - Thu nhập từ hoạt động SXKD</t>
  </si>
  <si>
    <t xml:space="preserve">                   - Thu nhập nghiệp vụ tài chính</t>
  </si>
  <si>
    <t xml:space="preserve"> - Thuế thu nhập doanh nghiệp phải nộp năm 2012 (thuế suất 25%)      (a)</t>
  </si>
  <si>
    <t xml:space="preserve"> - Thuế thu nhập doanh nghiệp phải nộp năm 2012 (thuế suất ưu đãi miễn giảm: 25% x 70%)  (b)</t>
  </si>
  <si>
    <t xml:space="preserve"> - Lợi nhuận sau thuế thu nhập doanh nghiệp</t>
  </si>
  <si>
    <t>30/09/2012</t>
  </si>
  <si>
    <t>QUÝ 3/2012</t>
  </si>
  <si>
    <t>QUÝ 3/2011</t>
  </si>
  <si>
    <t>Lập  ngày  15   tháng   10   năm 2012</t>
  </si>
  <si>
    <r>
      <t xml:space="preserve">       Vốn điều lệ của Công ty tại ngày 30/09/2012 là : </t>
    </r>
    <r>
      <rPr>
        <b/>
        <sz val="11"/>
        <rFont val="Times New Roman"/>
        <family val="1"/>
      </rPr>
      <t>82.146.920.000 đồng.</t>
    </r>
  </si>
  <si>
    <r>
      <t xml:space="preserve">       Vốn kinh doanh của Công ty tại ngày 30/09/2012 là : </t>
    </r>
    <r>
      <rPr>
        <b/>
        <sz val="11"/>
        <rFont val="Times New Roman"/>
        <family val="1"/>
      </rPr>
      <t>108.071.995.316 đồng.</t>
    </r>
  </si>
  <si>
    <t>9 tháng 2012</t>
  </si>
  <si>
    <t>9 tháng 2011</t>
  </si>
  <si>
    <t xml:space="preserve">     Báo cáo tài chính Quý III/2012 và báo cáo tài chính năm 2011 của Công ty về cơ bản là cùng áp dụng các chính sách kế toán như nhau. </t>
  </si>
  <si>
    <t xml:space="preserve">         * Ngân hàng Hàng Hải VN - CN Tp.HCM</t>
  </si>
  <si>
    <t xml:space="preserve">         * Ngân hàng Sài Gòn Thương tín - CN Quận 4</t>
  </si>
  <si>
    <t xml:space="preserve">         * Công ty TNHH TM DV Thái Thịnh</t>
  </si>
  <si>
    <t xml:space="preserve">         * Công ty CP Phân phối Tấn Khoa</t>
  </si>
  <si>
    <t xml:space="preserve">          * Adonis Ltd.</t>
  </si>
  <si>
    <t xml:space="preserve">          * Panasia International Fzco</t>
  </si>
  <si>
    <t xml:space="preserve">          * Công ty TNHH Gạch men Hoàng Gia</t>
  </si>
  <si>
    <t xml:space="preserve">          * Công ty TNHH An Pha</t>
  </si>
  <si>
    <t xml:space="preserve">          * Cty CP TVDV về Tài sản BĐS - CN Tp HCM</t>
  </si>
  <si>
    <t xml:space="preserve">          * Công ty CP Môi trường Đông Dương</t>
  </si>
  <si>
    <t>USD 2,302,805.85</t>
  </si>
  <si>
    <t>USD 1,019,605.82</t>
  </si>
  <si>
    <t xml:space="preserve">      + Ngân hàng Á Châu - CN Lạc Long Quân</t>
  </si>
  <si>
    <t>USD 372,336.12</t>
  </si>
  <si>
    <t xml:space="preserve">        - Tiền thuê đất chưa phân bổ</t>
  </si>
  <si>
    <t xml:space="preserve">         * Ngân hàng Sài Gòn Thương Tín - CN Quận 4</t>
  </si>
  <si>
    <t xml:space="preserve">         * Ngân hàng Hàng Hải VN - CN Tp HCM</t>
  </si>
  <si>
    <t xml:space="preserve">          * Công ty CP TV DV về Tài sản BĐS - CN Tp. HCM</t>
  </si>
  <si>
    <t xml:space="preserve">                      Tiền nộp phạt</t>
  </si>
  <si>
    <t xml:space="preserve"> - Thuế TNDN còn phải nộp của năm 2012 = (a)+(b)</t>
  </si>
  <si>
    <t xml:space="preserve">     Báo cáo tài chính 9 tháng đầu năm 2012 và báo cáo tài chính năm 2011 của Công ty về cơ bản là cùng áp dụng các chính sách kế toán như nhau. </t>
  </si>
  <si>
    <t xml:space="preserve">     NGƯỜI MUA TRẢ TIỀN TRƯỚC:</t>
  </si>
  <si>
    <t xml:space="preserve">     + Công ty TNHH TM DV LS VT Minh Tuấn Cường</t>
  </si>
  <si>
    <t xml:space="preserve">     + G.I Import Export Co. Ltd.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</si>
</sst>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15">
    <font>
      <sz val="10"/>
      <name val="Arial"/>
      <family val="0"/>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sz val="8"/>
      <name val="Arial"/>
      <family val="0"/>
    </font>
    <font>
      <b/>
      <i/>
      <sz val="12"/>
      <name val="Times New Roman"/>
      <family val="1"/>
    </font>
    <font>
      <i/>
      <sz val="11"/>
      <name val="Times New Roman"/>
      <family val="1"/>
    </font>
    <font>
      <b/>
      <i/>
      <sz val="14"/>
      <name val="Times New Roman"/>
      <family val="1"/>
    </font>
  </fonts>
  <fills count="2">
    <fill>
      <patternFill/>
    </fill>
    <fill>
      <patternFill patternType="gray125"/>
    </fill>
  </fills>
  <borders count="24">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5" fillId="0" borderId="0" xfId="0" applyFont="1" applyAlignment="1">
      <alignment/>
    </xf>
    <xf numFmtId="0" fontId="2" fillId="0" borderId="1" xfId="0" applyFont="1" applyBorder="1" applyAlignment="1">
      <alignment/>
    </xf>
    <xf numFmtId="0" fontId="6" fillId="0" borderId="1"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8" fillId="0" borderId="5" xfId="0" applyFont="1" applyBorder="1" applyAlignment="1">
      <alignment horizontal="center"/>
    </xf>
    <xf numFmtId="0" fontId="9" fillId="0" borderId="5" xfId="0" applyFont="1" applyBorder="1" applyAlignment="1">
      <alignment/>
    </xf>
    <xf numFmtId="0" fontId="8" fillId="0" borderId="5" xfId="0" applyFont="1" applyBorder="1" applyAlignment="1">
      <alignment/>
    </xf>
    <xf numFmtId="0" fontId="9" fillId="0" borderId="5" xfId="0" applyFont="1" applyBorder="1" applyAlignment="1">
      <alignment horizontal="center"/>
    </xf>
    <xf numFmtId="164" fontId="8" fillId="0" borderId="5" xfId="15" applyNumberFormat="1" applyFont="1" applyBorder="1" applyAlignment="1">
      <alignment/>
    </xf>
    <xf numFmtId="164" fontId="10" fillId="0" borderId="5" xfId="15" applyNumberFormat="1" applyFont="1" applyBorder="1" applyAlignment="1">
      <alignment/>
    </xf>
    <xf numFmtId="164" fontId="9" fillId="0" borderId="5" xfId="15" applyNumberFormat="1" applyFont="1" applyBorder="1" applyAlignment="1">
      <alignment/>
    </xf>
    <xf numFmtId="0" fontId="9" fillId="0" borderId="6" xfId="0" applyFont="1" applyBorder="1" applyAlignment="1">
      <alignment/>
    </xf>
    <xf numFmtId="0" fontId="9" fillId="0" borderId="6" xfId="0" applyFont="1" applyBorder="1" applyAlignment="1">
      <alignment horizontal="center"/>
    </xf>
    <xf numFmtId="164" fontId="9" fillId="0" borderId="6" xfId="15" applyNumberFormat="1" applyFont="1" applyBorder="1" applyAlignment="1">
      <alignment/>
    </xf>
    <xf numFmtId="0" fontId="8" fillId="0" borderId="7" xfId="0" applyFont="1" applyBorder="1" applyAlignment="1">
      <alignment horizontal="center"/>
    </xf>
    <xf numFmtId="0" fontId="9" fillId="0" borderId="7" xfId="0" applyFont="1" applyBorder="1" applyAlignment="1">
      <alignment horizontal="center"/>
    </xf>
    <xf numFmtId="164" fontId="8" fillId="0" borderId="7" xfId="15" applyNumberFormat="1" applyFont="1" applyBorder="1" applyAlignment="1">
      <alignment/>
    </xf>
    <xf numFmtId="0" fontId="9" fillId="0" borderId="0" xfId="0" applyFont="1" applyAlignment="1">
      <alignment/>
    </xf>
    <xf numFmtId="0" fontId="8" fillId="0" borderId="3" xfId="0" applyFont="1" applyBorder="1" applyAlignment="1">
      <alignment horizontal="center"/>
    </xf>
    <xf numFmtId="0" fontId="9" fillId="0" borderId="4" xfId="0" applyFont="1" applyBorder="1" applyAlignment="1">
      <alignment/>
    </xf>
    <xf numFmtId="0" fontId="2" fillId="0" borderId="8" xfId="0" applyFont="1" applyBorder="1" applyAlignment="1">
      <alignment horizontal="right"/>
    </xf>
    <xf numFmtId="0" fontId="2" fillId="0" borderId="9" xfId="0" applyFont="1" applyBorder="1" applyAlignment="1">
      <alignment horizontal="left"/>
    </xf>
    <xf numFmtId="0" fontId="2" fillId="0" borderId="4"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5" xfId="0" applyFont="1" applyBorder="1" applyAlignment="1">
      <alignment/>
    </xf>
    <xf numFmtId="43" fontId="9" fillId="0" borderId="5" xfId="15" applyFont="1" applyBorder="1" applyAlignment="1">
      <alignment/>
    </xf>
    <xf numFmtId="0" fontId="9" fillId="0" borderId="7"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7" xfId="0" applyFont="1" applyBorder="1" applyAlignment="1">
      <alignment/>
    </xf>
    <xf numFmtId="0" fontId="8" fillId="0" borderId="0" xfId="0" applyFont="1" applyAlignment="1">
      <alignment/>
    </xf>
    <xf numFmtId="0" fontId="8" fillId="0" borderId="0" xfId="0" applyFont="1" applyAlignment="1">
      <alignment horizontal="right"/>
    </xf>
    <xf numFmtId="164" fontId="2" fillId="0" borderId="0" xfId="0" applyNumberFormat="1" applyFont="1" applyAlignment="1">
      <alignment/>
    </xf>
    <xf numFmtId="0" fontId="9" fillId="0" borderId="1" xfId="0" applyFont="1" applyBorder="1" applyAlignment="1">
      <alignment/>
    </xf>
    <xf numFmtId="0" fontId="9"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0" fontId="8" fillId="0" borderId="17" xfId="0" applyFont="1" applyBorder="1" applyAlignment="1">
      <alignment horizontal="center"/>
    </xf>
    <xf numFmtId="0" fontId="9" fillId="0" borderId="2" xfId="0" applyFont="1" applyBorder="1" applyAlignment="1">
      <alignmen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164" fontId="9" fillId="0" borderId="4" xfId="15" applyNumberFormat="1" applyFont="1" applyBorder="1" applyAlignment="1">
      <alignment/>
    </xf>
    <xf numFmtId="164" fontId="9" fillId="0" borderId="7" xfId="15" applyNumberFormat="1" applyFont="1" applyBorder="1" applyAlignment="1">
      <alignment/>
    </xf>
    <xf numFmtId="0" fontId="13" fillId="0" borderId="0" xfId="0" applyFont="1" applyAlignment="1">
      <alignment/>
    </xf>
    <xf numFmtId="0" fontId="8"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164" fontId="2" fillId="0" borderId="5" xfId="15" applyNumberFormat="1" applyFont="1" applyBorder="1" applyAlignment="1">
      <alignment/>
    </xf>
    <xf numFmtId="0" fontId="13" fillId="0" borderId="5" xfId="0" applyFont="1" applyBorder="1" applyAlignment="1">
      <alignment/>
    </xf>
    <xf numFmtId="0" fontId="9" fillId="0" borderId="5" xfId="0" applyFont="1" applyBorder="1" applyAlignment="1" quotePrefix="1">
      <alignment horizontal="center"/>
    </xf>
    <xf numFmtId="164" fontId="13" fillId="0" borderId="5" xfId="15" applyNumberFormat="1" applyFont="1" applyBorder="1" applyAlignment="1">
      <alignment/>
    </xf>
    <xf numFmtId="0" fontId="10" fillId="0" borderId="5" xfId="0" applyFont="1" applyBorder="1" applyAlignment="1">
      <alignment/>
    </xf>
    <xf numFmtId="0" fontId="8" fillId="0" borderId="0" xfId="0" applyFont="1" applyAlignment="1">
      <alignment/>
    </xf>
    <xf numFmtId="0" fontId="10" fillId="0" borderId="0" xfId="0" applyFont="1" applyAlignment="1">
      <alignment/>
    </xf>
    <xf numFmtId="43" fontId="9" fillId="0" borderId="0" xfId="15" applyFont="1" applyAlignment="1">
      <alignment/>
    </xf>
    <xf numFmtId="0" fontId="10" fillId="0" borderId="0" xfId="0" applyFont="1" applyAlignment="1">
      <alignment/>
    </xf>
    <xf numFmtId="14" fontId="8" fillId="0" borderId="0" xfId="0" applyNumberFormat="1" applyFont="1" applyAlignment="1" quotePrefix="1">
      <alignment horizontal="center"/>
    </xf>
    <xf numFmtId="164" fontId="9" fillId="0" borderId="0" xfId="15" applyNumberFormat="1" applyFont="1" applyAlignment="1">
      <alignment/>
    </xf>
    <xf numFmtId="164" fontId="8" fillId="0" borderId="0" xfId="15" applyNumberFormat="1" applyFont="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Alignment="1">
      <alignment horizontal="center"/>
    </xf>
    <xf numFmtId="164" fontId="1" fillId="0" borderId="0" xfId="15" applyNumberFormat="1" applyFont="1" applyAlignment="1">
      <alignment/>
    </xf>
    <xf numFmtId="164" fontId="9" fillId="0" borderId="0" xfId="15" applyNumberFormat="1" applyFont="1" applyAlignment="1">
      <alignment horizontal="left"/>
    </xf>
    <xf numFmtId="164" fontId="9" fillId="0" borderId="0" xfId="15" applyNumberFormat="1" applyFont="1" applyAlignment="1" quotePrefix="1">
      <alignment horizontal="center"/>
    </xf>
    <xf numFmtId="0" fontId="8" fillId="0" borderId="4" xfId="0" applyFont="1" applyBorder="1" applyAlignment="1">
      <alignment/>
    </xf>
    <xf numFmtId="0" fontId="8" fillId="0" borderId="0" xfId="0" applyFont="1" applyAlignment="1" quotePrefix="1">
      <alignment horizontal="center"/>
    </xf>
    <xf numFmtId="0" fontId="8" fillId="0" borderId="0" xfId="0" applyFont="1" applyBorder="1" applyAlignment="1">
      <alignment/>
    </xf>
    <xf numFmtId="0" fontId="9" fillId="0" borderId="0" xfId="0" applyFont="1" applyBorder="1" applyAlignment="1">
      <alignment/>
    </xf>
    <xf numFmtId="14" fontId="8" fillId="0" borderId="0" xfId="0" applyNumberFormat="1" applyFont="1" applyBorder="1" applyAlignment="1">
      <alignment horizontal="center"/>
    </xf>
    <xf numFmtId="164" fontId="9" fillId="0" borderId="0" xfId="15" applyNumberFormat="1" applyFont="1" applyBorder="1" applyAlignment="1">
      <alignment/>
    </xf>
    <xf numFmtId="0" fontId="8" fillId="0" borderId="0" xfId="0" applyFont="1" applyBorder="1" applyAlignment="1">
      <alignment horizontal="center"/>
    </xf>
    <xf numFmtId="164" fontId="8" fillId="0" borderId="0" xfId="15" applyNumberFormat="1" applyFont="1" applyBorder="1" applyAlignment="1">
      <alignment/>
    </xf>
    <xf numFmtId="0" fontId="8" fillId="0" borderId="0" xfId="0" applyFont="1" applyBorder="1" applyAlignment="1">
      <alignment horizontal="left"/>
    </xf>
    <xf numFmtId="0" fontId="9" fillId="0" borderId="0" xfId="0" applyFont="1" applyBorder="1" applyAlignment="1">
      <alignment horizontal="left"/>
    </xf>
    <xf numFmtId="0" fontId="9" fillId="0" borderId="0" xfId="0" applyFont="1" applyAlignment="1">
      <alignment horizontal="right"/>
    </xf>
    <xf numFmtId="0" fontId="9" fillId="0" borderId="0" xfId="0" applyFont="1" applyBorder="1" applyAlignment="1">
      <alignment/>
    </xf>
    <xf numFmtId="0" fontId="9" fillId="0" borderId="18" xfId="0" applyFont="1" applyBorder="1" applyAlignment="1">
      <alignment/>
    </xf>
    <xf numFmtId="0" fontId="8" fillId="0" borderId="8" xfId="0" applyFont="1" applyBorder="1" applyAlignment="1">
      <alignment/>
    </xf>
    <xf numFmtId="164" fontId="8" fillId="0" borderId="4" xfId="15" applyNumberFormat="1" applyFont="1" applyBorder="1" applyAlignment="1">
      <alignment/>
    </xf>
    <xf numFmtId="164" fontId="8" fillId="0" borderId="9" xfId="15" applyNumberFormat="1" applyFont="1" applyBorder="1" applyAlignment="1">
      <alignment/>
    </xf>
    <xf numFmtId="0" fontId="8" fillId="0" borderId="10" xfId="0" applyFont="1" applyBorder="1" applyAlignment="1">
      <alignment/>
    </xf>
    <xf numFmtId="0" fontId="9" fillId="0" borderId="10" xfId="0" applyFont="1" applyBorder="1" applyAlignment="1">
      <alignment/>
    </xf>
    <xf numFmtId="0" fontId="9" fillId="0" borderId="11" xfId="0" applyFont="1" applyBorder="1" applyAlignment="1">
      <alignment/>
    </xf>
    <xf numFmtId="164" fontId="9" fillId="0" borderId="11" xfId="15" applyNumberFormat="1" applyFont="1" applyBorder="1" applyAlignment="1">
      <alignment/>
    </xf>
    <xf numFmtId="164" fontId="8" fillId="0" borderId="11" xfId="15" applyNumberFormat="1" applyFont="1" applyBorder="1" applyAlignment="1">
      <alignment/>
    </xf>
    <xf numFmtId="0" fontId="9" fillId="0" borderId="19" xfId="0" applyFont="1" applyBorder="1" applyAlignment="1">
      <alignment/>
    </xf>
    <xf numFmtId="0" fontId="9" fillId="0" borderId="20" xfId="0" applyFont="1" applyBorder="1" applyAlignment="1">
      <alignment/>
    </xf>
    <xf numFmtId="0" fontId="8" fillId="0" borderId="19" xfId="0" applyFont="1" applyBorder="1" applyAlignment="1">
      <alignment/>
    </xf>
    <xf numFmtId="164" fontId="8" fillId="0" borderId="6" xfId="15" applyNumberFormat="1" applyFont="1" applyBorder="1" applyAlignment="1">
      <alignment/>
    </xf>
    <xf numFmtId="0" fontId="9" fillId="0" borderId="21" xfId="0" applyFont="1" applyBorder="1" applyAlignment="1">
      <alignment/>
    </xf>
    <xf numFmtId="10" fontId="9" fillId="0" borderId="0" xfId="0" applyNumberFormat="1" applyFont="1" applyBorder="1" applyAlignment="1">
      <alignment horizontal="left"/>
    </xf>
    <xf numFmtId="0" fontId="9" fillId="0" borderId="0" xfId="0" applyFont="1" applyFill="1" applyBorder="1" applyAlignment="1">
      <alignment/>
    </xf>
    <xf numFmtId="164" fontId="1" fillId="0" borderId="0" xfId="15" applyNumberFormat="1" applyFont="1" applyBorder="1" applyAlignment="1">
      <alignment/>
    </xf>
    <xf numFmtId="9" fontId="8" fillId="0" borderId="0" xfId="15" applyNumberFormat="1" applyFont="1" applyBorder="1" applyAlignment="1">
      <alignment horizontal="left"/>
    </xf>
    <xf numFmtId="164" fontId="9" fillId="0" borderId="0" xfId="15" applyNumberFormat="1" applyFont="1" applyAlignment="1" quotePrefix="1">
      <alignment horizontal="left"/>
    </xf>
    <xf numFmtId="0" fontId="8" fillId="0" borderId="22" xfId="0" applyFont="1" applyBorder="1" applyAlignment="1">
      <alignment horizontal="center"/>
    </xf>
    <xf numFmtId="0" fontId="8" fillId="0" borderId="23"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0" xfId="0" applyFont="1" applyAlignment="1">
      <alignment horizontal="center"/>
    </xf>
    <xf numFmtId="0" fontId="12" fillId="0" borderId="0" xfId="0" applyFont="1" applyAlignment="1">
      <alignment horizontal="center"/>
    </xf>
    <xf numFmtId="0" fontId="8" fillId="0" borderId="18" xfId="0" applyFont="1" applyBorder="1" applyAlignment="1">
      <alignment horizontal="center"/>
    </xf>
    <xf numFmtId="0" fontId="8" fillId="0" borderId="14"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8"/>
  <sheetViews>
    <sheetView workbookViewId="0" topLeftCell="A7">
      <selection activeCell="D80" sqref="D80"/>
    </sheetView>
  </sheetViews>
  <sheetFormatPr defaultColWidth="9.140625" defaultRowHeight="12.75"/>
  <cols>
    <col min="1" max="1" width="60.7109375" style="2" customWidth="1"/>
    <col min="2" max="3" width="9.140625" style="2" customWidth="1"/>
    <col min="4" max="5" width="25.7109375" style="2" customWidth="1"/>
    <col min="6" max="16384" width="9.140625" style="2" customWidth="1"/>
  </cols>
  <sheetData>
    <row r="1" spans="1:4" ht="12.75">
      <c r="A1" s="1" t="s">
        <v>0</v>
      </c>
      <c r="D1" s="3" t="s">
        <v>1</v>
      </c>
    </row>
    <row r="2" spans="1:4" ht="12.75">
      <c r="A2" s="1" t="s">
        <v>2</v>
      </c>
      <c r="D2" s="2" t="s">
        <v>3</v>
      </c>
    </row>
    <row r="3" spans="1:4" ht="12.75">
      <c r="A3" s="1" t="s">
        <v>4</v>
      </c>
      <c r="D3" s="2" t="s">
        <v>5</v>
      </c>
    </row>
    <row r="6" spans="1:5" ht="18.75">
      <c r="A6" s="110" t="s">
        <v>6</v>
      </c>
      <c r="B6" s="110"/>
      <c r="C6" s="110"/>
      <c r="D6" s="110"/>
      <c r="E6" s="110"/>
    </row>
    <row r="7" spans="1:5" ht="18.75">
      <c r="A7" s="110" t="s">
        <v>139</v>
      </c>
      <c r="B7" s="110"/>
      <c r="C7" s="110"/>
      <c r="D7" s="110"/>
      <c r="E7" s="110"/>
    </row>
    <row r="8" spans="1:5" ht="15.75">
      <c r="A8" s="111" t="s">
        <v>140</v>
      </c>
      <c r="B8" s="111"/>
      <c r="C8" s="111"/>
      <c r="D8" s="111"/>
      <c r="E8" s="111"/>
    </row>
    <row r="9" ht="12.75">
      <c r="E9" s="4" t="s">
        <v>7</v>
      </c>
    </row>
    <row r="10" spans="1:5" ht="15.75">
      <c r="A10" s="5"/>
      <c r="B10" s="5"/>
      <c r="C10" s="6" t="s">
        <v>8</v>
      </c>
      <c r="D10" s="5"/>
      <c r="E10" s="5"/>
    </row>
    <row r="11" spans="1:5" ht="15.75">
      <c r="A11" s="7" t="s">
        <v>9</v>
      </c>
      <c r="B11" s="8" t="s">
        <v>10</v>
      </c>
      <c r="C11" s="8" t="s">
        <v>11</v>
      </c>
      <c r="D11" s="7" t="s">
        <v>12</v>
      </c>
      <c r="E11" s="7" t="s">
        <v>13</v>
      </c>
    </row>
    <row r="12" spans="1:5" ht="12.75">
      <c r="A12" s="9">
        <v>1</v>
      </c>
      <c r="B12" s="9">
        <v>2</v>
      </c>
      <c r="C12" s="9">
        <v>3</v>
      </c>
      <c r="D12" s="9">
        <v>4</v>
      </c>
      <c r="E12" s="9">
        <v>5</v>
      </c>
    </row>
    <row r="13" spans="1:5" ht="12.75">
      <c r="A13" s="10"/>
      <c r="B13" s="10"/>
      <c r="C13" s="10"/>
      <c r="D13" s="10"/>
      <c r="E13" s="10"/>
    </row>
    <row r="14" spans="1:5" ht="15">
      <c r="A14" s="11" t="s">
        <v>14</v>
      </c>
      <c r="B14" s="12"/>
      <c r="C14" s="12"/>
      <c r="D14" s="12"/>
      <c r="E14" s="12"/>
    </row>
    <row r="15" spans="1:5" ht="15">
      <c r="A15" s="13" t="s">
        <v>15</v>
      </c>
      <c r="B15" s="11">
        <v>100</v>
      </c>
      <c r="C15" s="14"/>
      <c r="D15" s="15">
        <f>D16+D19+D22+D29+D32</f>
        <v>269329630947</v>
      </c>
      <c r="E15" s="15">
        <f>E16+E19+E22+E29+E32</f>
        <v>203837855127</v>
      </c>
    </row>
    <row r="16" spans="1:5" ht="15">
      <c r="A16" s="13" t="s">
        <v>16</v>
      </c>
      <c r="B16" s="11">
        <v>110</v>
      </c>
      <c r="C16" s="14"/>
      <c r="D16" s="16">
        <f>SUM(D17:D18)</f>
        <v>11896165345</v>
      </c>
      <c r="E16" s="16">
        <f>SUM(E17:E18)</f>
        <v>8047684149</v>
      </c>
    </row>
    <row r="17" spans="1:5" ht="15">
      <c r="A17" s="12" t="s">
        <v>17</v>
      </c>
      <c r="B17" s="14">
        <v>111</v>
      </c>
      <c r="C17" s="14" t="s">
        <v>18</v>
      </c>
      <c r="D17" s="17">
        <v>11896165345</v>
      </c>
      <c r="E17" s="17">
        <v>8047684149</v>
      </c>
    </row>
    <row r="18" spans="1:5" ht="15">
      <c r="A18" s="12" t="s">
        <v>19</v>
      </c>
      <c r="B18" s="14">
        <v>112</v>
      </c>
      <c r="C18" s="14"/>
      <c r="D18" s="17"/>
      <c r="E18" s="17"/>
    </row>
    <row r="19" spans="1:5" ht="15">
      <c r="A19" s="13" t="s">
        <v>20</v>
      </c>
      <c r="B19" s="11">
        <v>120</v>
      </c>
      <c r="C19" s="14" t="s">
        <v>21</v>
      </c>
      <c r="D19" s="16">
        <f>SUM(D20:D21)</f>
        <v>141430000000</v>
      </c>
      <c r="E19" s="16">
        <f>SUM(E20:E21)</f>
        <v>112901898679</v>
      </c>
    </row>
    <row r="20" spans="1:5" ht="15">
      <c r="A20" s="12" t="s">
        <v>22</v>
      </c>
      <c r="B20" s="14">
        <v>121</v>
      </c>
      <c r="C20" s="14"/>
      <c r="D20" s="17">
        <v>142690927720</v>
      </c>
      <c r="E20" s="17">
        <v>113617226399</v>
      </c>
    </row>
    <row r="21" spans="1:5" ht="15">
      <c r="A21" s="12" t="s">
        <v>23</v>
      </c>
      <c r="B21" s="14">
        <v>129</v>
      </c>
      <c r="C21" s="14"/>
      <c r="D21" s="17">
        <v>-1260927720</v>
      </c>
      <c r="E21" s="17">
        <v>-715327720</v>
      </c>
    </row>
    <row r="22" spans="1:5" ht="15">
      <c r="A22" s="13" t="s">
        <v>24</v>
      </c>
      <c r="B22" s="11">
        <v>130</v>
      </c>
      <c r="C22" s="14"/>
      <c r="D22" s="16">
        <f>SUM(D23:D28)</f>
        <v>103221372041</v>
      </c>
      <c r="E22" s="16">
        <f>SUM(E23:E28)</f>
        <v>62902791777</v>
      </c>
    </row>
    <row r="23" spans="1:5" ht="15">
      <c r="A23" s="12" t="s">
        <v>25</v>
      </c>
      <c r="B23" s="14">
        <v>131</v>
      </c>
      <c r="C23" s="14"/>
      <c r="D23" s="17">
        <v>17794693153</v>
      </c>
      <c r="E23" s="17">
        <v>28507232312</v>
      </c>
    </row>
    <row r="24" spans="1:5" ht="15">
      <c r="A24" s="12" t="s">
        <v>26</v>
      </c>
      <c r="B24" s="14">
        <v>132</v>
      </c>
      <c r="C24" s="14"/>
      <c r="D24" s="17">
        <v>82762025963</v>
      </c>
      <c r="E24" s="17">
        <v>31949514676</v>
      </c>
    </row>
    <row r="25" spans="1:5" ht="15">
      <c r="A25" s="12" t="s">
        <v>27</v>
      </c>
      <c r="B25" s="14">
        <v>133</v>
      </c>
      <c r="C25" s="14"/>
      <c r="D25" s="17"/>
      <c r="E25" s="17"/>
    </row>
    <row r="26" spans="1:5" ht="15">
      <c r="A26" s="12" t="s">
        <v>28</v>
      </c>
      <c r="B26" s="14">
        <v>134</v>
      </c>
      <c r="C26" s="14"/>
      <c r="D26" s="17"/>
      <c r="E26" s="17"/>
    </row>
    <row r="27" spans="1:5" ht="15">
      <c r="A27" s="12" t="s">
        <v>29</v>
      </c>
      <c r="B27" s="14">
        <v>135</v>
      </c>
      <c r="C27" s="14" t="s">
        <v>30</v>
      </c>
      <c r="D27" s="17">
        <v>2664652925</v>
      </c>
      <c r="E27" s="17">
        <v>2446044789</v>
      </c>
    </row>
    <row r="28" spans="1:5" ht="15">
      <c r="A28" s="12" t="s">
        <v>31</v>
      </c>
      <c r="B28" s="14">
        <v>139</v>
      </c>
      <c r="C28" s="14"/>
      <c r="D28" s="17"/>
      <c r="E28" s="17"/>
    </row>
    <row r="29" spans="1:5" ht="15">
      <c r="A29" s="13" t="s">
        <v>32</v>
      </c>
      <c r="B29" s="11">
        <v>140</v>
      </c>
      <c r="C29" s="14"/>
      <c r="D29" s="16">
        <f>SUM(D30:D31)</f>
        <v>8573244</v>
      </c>
      <c r="E29" s="16">
        <f>SUM(E30:E31)</f>
        <v>9816341230</v>
      </c>
    </row>
    <row r="30" spans="1:5" ht="15">
      <c r="A30" s="12" t="s">
        <v>33</v>
      </c>
      <c r="B30" s="14">
        <v>141</v>
      </c>
      <c r="C30" s="14"/>
      <c r="D30" s="17">
        <v>8573244</v>
      </c>
      <c r="E30" s="17">
        <v>9816341230</v>
      </c>
    </row>
    <row r="31" spans="1:5" ht="15">
      <c r="A31" s="12" t="s">
        <v>34</v>
      </c>
      <c r="B31" s="14">
        <v>149</v>
      </c>
      <c r="C31" s="14"/>
      <c r="D31" s="17"/>
      <c r="E31" s="17"/>
    </row>
    <row r="32" spans="1:5" ht="15">
      <c r="A32" s="13" t="s">
        <v>35</v>
      </c>
      <c r="B32" s="11">
        <v>150</v>
      </c>
      <c r="C32" s="14"/>
      <c r="D32" s="16">
        <f>SUM(D33:D35)</f>
        <v>12773520317</v>
      </c>
      <c r="E32" s="16">
        <f>SUM(E33:E35)</f>
        <v>10169139292</v>
      </c>
    </row>
    <row r="33" spans="1:5" ht="15">
      <c r="A33" s="12" t="s">
        <v>36</v>
      </c>
      <c r="B33" s="14">
        <v>151</v>
      </c>
      <c r="C33" s="14"/>
      <c r="D33" s="17">
        <v>3143307890</v>
      </c>
      <c r="E33" s="17"/>
    </row>
    <row r="34" spans="1:5" ht="15">
      <c r="A34" s="12" t="s">
        <v>37</v>
      </c>
      <c r="B34" s="14">
        <v>152</v>
      </c>
      <c r="C34" s="14"/>
      <c r="D34" s="17">
        <v>2109223057</v>
      </c>
      <c r="E34" s="17">
        <v>1375441718</v>
      </c>
    </row>
    <row r="35" spans="1:5" ht="15">
      <c r="A35" s="12" t="s">
        <v>38</v>
      </c>
      <c r="B35" s="14">
        <v>158</v>
      </c>
      <c r="C35" s="14"/>
      <c r="D35" s="17">
        <v>7520989370</v>
      </c>
      <c r="E35" s="17">
        <v>8793697574</v>
      </c>
    </row>
    <row r="36" spans="1:5" ht="15">
      <c r="A36" s="13" t="s">
        <v>39</v>
      </c>
      <c r="B36" s="11">
        <v>200</v>
      </c>
      <c r="C36" s="14"/>
      <c r="D36" s="15">
        <f>D37+D43+D54+D57+D62</f>
        <v>10933905330</v>
      </c>
      <c r="E36" s="15">
        <f>E37+E43+E54+E57+E62</f>
        <v>11155187424</v>
      </c>
    </row>
    <row r="37" spans="1:5" ht="15">
      <c r="A37" s="13" t="s">
        <v>40</v>
      </c>
      <c r="B37" s="11">
        <v>210</v>
      </c>
      <c r="C37" s="14"/>
      <c r="D37" s="15">
        <f>SUM(D38:D42)</f>
        <v>0</v>
      </c>
      <c r="E37" s="15">
        <f>SUM(E38:E42)</f>
        <v>0</v>
      </c>
    </row>
    <row r="38" spans="1:5" ht="15">
      <c r="A38" s="12" t="s">
        <v>41</v>
      </c>
      <c r="B38" s="14">
        <v>211</v>
      </c>
      <c r="C38" s="14"/>
      <c r="D38" s="17"/>
      <c r="E38" s="17"/>
    </row>
    <row r="39" spans="1:5" ht="15">
      <c r="A39" s="12" t="s">
        <v>42</v>
      </c>
      <c r="B39" s="14">
        <v>212</v>
      </c>
      <c r="C39" s="14"/>
      <c r="D39" s="17"/>
      <c r="E39" s="17"/>
    </row>
    <row r="40" spans="1:5" ht="15">
      <c r="A40" s="12" t="s">
        <v>43</v>
      </c>
      <c r="B40" s="14">
        <v>213</v>
      </c>
      <c r="C40" s="14" t="s">
        <v>44</v>
      </c>
      <c r="D40" s="17"/>
      <c r="E40" s="17"/>
    </row>
    <row r="41" spans="1:5" ht="15">
      <c r="A41" s="12" t="s">
        <v>45</v>
      </c>
      <c r="B41" s="14">
        <v>218</v>
      </c>
      <c r="C41" s="14" t="s">
        <v>46</v>
      </c>
      <c r="D41" s="17"/>
      <c r="E41" s="17"/>
    </row>
    <row r="42" spans="1:5" ht="15">
      <c r="A42" s="12" t="s">
        <v>47</v>
      </c>
      <c r="B42" s="14">
        <v>219</v>
      </c>
      <c r="C42" s="14"/>
      <c r="D42" s="17"/>
      <c r="E42" s="17"/>
    </row>
    <row r="43" spans="1:5" ht="15">
      <c r="A43" s="13" t="s">
        <v>48</v>
      </c>
      <c r="B43" s="11">
        <v>220</v>
      </c>
      <c r="C43" s="14"/>
      <c r="D43" s="16">
        <f>D44+D47+D50+D53</f>
        <v>10604680511</v>
      </c>
      <c r="E43" s="16">
        <f>E44+E47+E50+E53</f>
        <v>10875657464</v>
      </c>
    </row>
    <row r="44" spans="1:5" ht="15">
      <c r="A44" s="12" t="s">
        <v>49</v>
      </c>
      <c r="B44" s="14">
        <v>221</v>
      </c>
      <c r="C44" s="14" t="s">
        <v>50</v>
      </c>
      <c r="D44" s="17">
        <f>SUM(D45:D46)</f>
        <v>5619057576</v>
      </c>
      <c r="E44" s="17">
        <f>SUM(E45:E46)</f>
        <v>5884784529</v>
      </c>
    </row>
    <row r="45" spans="1:5" ht="15">
      <c r="A45" s="12" t="s">
        <v>51</v>
      </c>
      <c r="B45" s="14">
        <v>222</v>
      </c>
      <c r="C45" s="14"/>
      <c r="D45" s="17">
        <v>33845313199</v>
      </c>
      <c r="E45" s="17">
        <v>33845313199</v>
      </c>
    </row>
    <row r="46" spans="1:5" ht="15">
      <c r="A46" s="12" t="s">
        <v>52</v>
      </c>
      <c r="B46" s="14">
        <v>223</v>
      </c>
      <c r="C46" s="14"/>
      <c r="D46" s="17">
        <v>-28226255623</v>
      </c>
      <c r="E46" s="17">
        <v>-27960528670</v>
      </c>
    </row>
    <row r="47" spans="1:5" ht="15">
      <c r="A47" s="12" t="s">
        <v>53</v>
      </c>
      <c r="B47" s="14">
        <v>224</v>
      </c>
      <c r="C47" s="14" t="s">
        <v>54</v>
      </c>
      <c r="D47" s="17">
        <f>D48+D49</f>
        <v>0</v>
      </c>
      <c r="E47" s="17">
        <f>E48+E49</f>
        <v>0</v>
      </c>
    </row>
    <row r="48" spans="1:5" ht="15">
      <c r="A48" s="12" t="s">
        <v>51</v>
      </c>
      <c r="B48" s="14">
        <v>225</v>
      </c>
      <c r="C48" s="14"/>
      <c r="D48" s="17"/>
      <c r="E48" s="17"/>
    </row>
    <row r="49" spans="1:5" ht="15">
      <c r="A49" s="12" t="s">
        <v>52</v>
      </c>
      <c r="B49" s="14">
        <v>226</v>
      </c>
      <c r="C49" s="14"/>
      <c r="D49" s="17"/>
      <c r="E49" s="17"/>
    </row>
    <row r="50" spans="1:5" ht="15">
      <c r="A50" s="12" t="s">
        <v>55</v>
      </c>
      <c r="B50" s="14">
        <v>227</v>
      </c>
      <c r="C50" s="14" t="s">
        <v>56</v>
      </c>
      <c r="D50" s="17">
        <f>D51+D52</f>
        <v>36750000</v>
      </c>
      <c r="E50" s="17">
        <f>E51+E52</f>
        <v>42000000</v>
      </c>
    </row>
    <row r="51" spans="1:5" ht="15">
      <c r="A51" s="12" t="s">
        <v>51</v>
      </c>
      <c r="B51" s="14">
        <v>228</v>
      </c>
      <c r="C51" s="14"/>
      <c r="D51" s="17">
        <v>92638622</v>
      </c>
      <c r="E51" s="17">
        <v>92638622</v>
      </c>
    </row>
    <row r="52" spans="1:5" ht="15">
      <c r="A52" s="12" t="s">
        <v>52</v>
      </c>
      <c r="B52" s="14">
        <v>229</v>
      </c>
      <c r="C52" s="14"/>
      <c r="D52" s="17">
        <v>-55888622</v>
      </c>
      <c r="E52" s="17">
        <v>-50638622</v>
      </c>
    </row>
    <row r="53" spans="1:5" ht="15">
      <c r="A53" s="12" t="s">
        <v>57</v>
      </c>
      <c r="B53" s="14">
        <v>230</v>
      </c>
      <c r="C53" s="14" t="s">
        <v>58</v>
      </c>
      <c r="D53" s="17">
        <v>4948872935</v>
      </c>
      <c r="E53" s="17">
        <v>4948872935</v>
      </c>
    </row>
    <row r="54" spans="1:5" ht="15">
      <c r="A54" s="13" t="s">
        <v>59</v>
      </c>
      <c r="B54" s="11">
        <v>240</v>
      </c>
      <c r="C54" s="14" t="s">
        <v>60</v>
      </c>
      <c r="D54" s="17"/>
      <c r="E54" s="17"/>
    </row>
    <row r="55" spans="1:5" ht="15">
      <c r="A55" s="12" t="s">
        <v>61</v>
      </c>
      <c r="B55" s="14">
        <v>241</v>
      </c>
      <c r="C55" s="14"/>
      <c r="D55" s="17"/>
      <c r="E55" s="17"/>
    </row>
    <row r="56" spans="1:5" ht="15">
      <c r="A56" s="12" t="s">
        <v>62</v>
      </c>
      <c r="B56" s="14">
        <v>242</v>
      </c>
      <c r="C56" s="14"/>
      <c r="D56" s="17"/>
      <c r="E56" s="17"/>
    </row>
    <row r="57" spans="1:5" ht="15">
      <c r="A57" s="13" t="s">
        <v>63</v>
      </c>
      <c r="B57" s="11">
        <v>250</v>
      </c>
      <c r="C57" s="14"/>
      <c r="D57" s="16">
        <f>SUM(D58:D61)</f>
        <v>0</v>
      </c>
      <c r="E57" s="16">
        <f>SUM(E58:E61)</f>
        <v>0</v>
      </c>
    </row>
    <row r="58" spans="1:5" ht="15">
      <c r="A58" s="12" t="s">
        <v>64</v>
      </c>
      <c r="B58" s="14">
        <v>251</v>
      </c>
      <c r="C58" s="14"/>
      <c r="D58" s="17"/>
      <c r="E58" s="17"/>
    </row>
    <row r="59" spans="1:5" ht="15">
      <c r="A59" s="12" t="s">
        <v>65</v>
      </c>
      <c r="B59" s="14">
        <v>252</v>
      </c>
      <c r="C59" s="14"/>
      <c r="D59" s="17"/>
      <c r="E59" s="17"/>
    </row>
    <row r="60" spans="1:5" ht="15">
      <c r="A60" s="12" t="s">
        <v>66</v>
      </c>
      <c r="B60" s="14">
        <v>258</v>
      </c>
      <c r="C60" s="14" t="s">
        <v>67</v>
      </c>
      <c r="D60" s="17"/>
      <c r="E60" s="17"/>
    </row>
    <row r="61" spans="1:5" ht="15">
      <c r="A61" s="12" t="s">
        <v>68</v>
      </c>
      <c r="B61" s="14">
        <v>259</v>
      </c>
      <c r="C61" s="14"/>
      <c r="D61" s="17"/>
      <c r="E61" s="17"/>
    </row>
    <row r="62" spans="1:5" ht="15">
      <c r="A62" s="13" t="s">
        <v>69</v>
      </c>
      <c r="B62" s="11">
        <v>260</v>
      </c>
      <c r="C62" s="14"/>
      <c r="D62" s="16">
        <f>SUM(D63:D65)</f>
        <v>329224819</v>
      </c>
      <c r="E62" s="16">
        <f>SUM(E63:E65)</f>
        <v>279529960</v>
      </c>
    </row>
    <row r="63" spans="1:5" ht="15">
      <c r="A63" s="12" t="s">
        <v>70</v>
      </c>
      <c r="B63" s="14">
        <v>261</v>
      </c>
      <c r="C63" s="14" t="s">
        <v>71</v>
      </c>
      <c r="D63" s="17">
        <v>329224819</v>
      </c>
      <c r="E63" s="17">
        <v>279529960</v>
      </c>
    </row>
    <row r="64" spans="1:5" ht="15">
      <c r="A64" s="12" t="s">
        <v>72</v>
      </c>
      <c r="B64" s="14">
        <v>262</v>
      </c>
      <c r="C64" s="14" t="s">
        <v>73</v>
      </c>
      <c r="D64" s="17"/>
      <c r="E64" s="17"/>
    </row>
    <row r="65" spans="1:5" ht="15">
      <c r="A65" s="12" t="s">
        <v>74</v>
      </c>
      <c r="B65" s="14">
        <v>268</v>
      </c>
      <c r="C65" s="14"/>
      <c r="D65" s="17"/>
      <c r="E65" s="17"/>
    </row>
    <row r="66" spans="1:5" ht="15">
      <c r="A66" s="11" t="s">
        <v>75</v>
      </c>
      <c r="B66" s="11">
        <v>270</v>
      </c>
      <c r="C66" s="14"/>
      <c r="D66" s="15">
        <f>D15+D36</f>
        <v>280263536277</v>
      </c>
      <c r="E66" s="15">
        <f>E15+E36</f>
        <v>214993042551</v>
      </c>
    </row>
    <row r="67" spans="1:5" ht="15">
      <c r="A67" s="11"/>
      <c r="B67" s="11"/>
      <c r="C67" s="14"/>
      <c r="D67" s="17"/>
      <c r="E67" s="17"/>
    </row>
    <row r="68" spans="1:5" ht="15">
      <c r="A68" s="11" t="s">
        <v>76</v>
      </c>
      <c r="B68" s="12"/>
      <c r="C68" s="12"/>
      <c r="D68" s="17"/>
      <c r="E68" s="17"/>
    </row>
    <row r="69" spans="1:5" ht="15">
      <c r="A69" s="13" t="s">
        <v>77</v>
      </c>
      <c r="B69" s="11">
        <v>300</v>
      </c>
      <c r="C69" s="14"/>
      <c r="D69" s="15">
        <f>D70+D82</f>
        <v>123040061062</v>
      </c>
      <c r="E69" s="15">
        <f>E70+E82</f>
        <v>61064489431</v>
      </c>
    </row>
    <row r="70" spans="1:5" ht="15">
      <c r="A70" s="13" t="s">
        <v>78</v>
      </c>
      <c r="B70" s="11">
        <v>310</v>
      </c>
      <c r="C70" s="14"/>
      <c r="D70" s="16">
        <f>SUM(D71:D81)</f>
        <v>123037845062</v>
      </c>
      <c r="E70" s="16">
        <f>SUM(E71:E81)</f>
        <v>61064489431</v>
      </c>
    </row>
    <row r="71" spans="1:5" ht="15">
      <c r="A71" s="12" t="s">
        <v>79</v>
      </c>
      <c r="B71" s="14">
        <v>311</v>
      </c>
      <c r="C71" s="14" t="s">
        <v>80</v>
      </c>
      <c r="D71" s="17">
        <v>77223057467</v>
      </c>
      <c r="E71" s="17">
        <v>37395559481</v>
      </c>
    </row>
    <row r="72" spans="1:5" ht="15">
      <c r="A72" s="12" t="s">
        <v>81</v>
      </c>
      <c r="B72" s="14">
        <v>312</v>
      </c>
      <c r="C72" s="14"/>
      <c r="D72" s="17">
        <v>544739230</v>
      </c>
      <c r="E72" s="17">
        <v>817795791</v>
      </c>
    </row>
    <row r="73" spans="1:5" ht="15">
      <c r="A73" s="12" t="s">
        <v>82</v>
      </c>
      <c r="B73" s="14">
        <v>313</v>
      </c>
      <c r="C73" s="14"/>
      <c r="D73" s="17">
        <v>21517102702</v>
      </c>
      <c r="E73" s="17">
        <v>10706510701</v>
      </c>
    </row>
    <row r="74" spans="1:5" ht="15">
      <c r="A74" s="12" t="s">
        <v>83</v>
      </c>
      <c r="B74" s="14">
        <v>314</v>
      </c>
      <c r="C74" s="14" t="s">
        <v>84</v>
      </c>
      <c r="D74" s="17">
        <v>1404443550</v>
      </c>
      <c r="E74" s="17">
        <v>4331481712</v>
      </c>
    </row>
    <row r="75" spans="1:5" ht="15">
      <c r="A75" s="12" t="s">
        <v>85</v>
      </c>
      <c r="B75" s="14">
        <v>315</v>
      </c>
      <c r="C75" s="14"/>
      <c r="D75" s="17"/>
      <c r="E75" s="17"/>
    </row>
    <row r="76" spans="1:5" ht="15">
      <c r="A76" s="12" t="s">
        <v>86</v>
      </c>
      <c r="B76" s="14">
        <v>316</v>
      </c>
      <c r="C76" s="14" t="s">
        <v>87</v>
      </c>
      <c r="D76" s="17"/>
      <c r="E76" s="17"/>
    </row>
    <row r="77" spans="1:5" ht="15">
      <c r="A77" s="12" t="s">
        <v>88</v>
      </c>
      <c r="B77" s="14">
        <v>317</v>
      </c>
      <c r="C77" s="14"/>
      <c r="D77" s="17"/>
      <c r="E77" s="17"/>
    </row>
    <row r="78" spans="1:5" ht="15">
      <c r="A78" s="12" t="s">
        <v>89</v>
      </c>
      <c r="B78" s="14">
        <v>318</v>
      </c>
      <c r="C78" s="14"/>
      <c r="D78" s="17"/>
      <c r="E78" s="17"/>
    </row>
    <row r="79" spans="1:5" ht="15">
      <c r="A79" s="12" t="s">
        <v>90</v>
      </c>
      <c r="B79" s="14">
        <v>319</v>
      </c>
      <c r="C79" s="14" t="s">
        <v>91</v>
      </c>
      <c r="D79" s="17">
        <f>21705666691-2216000</f>
        <v>21703450691</v>
      </c>
      <c r="E79" s="17">
        <v>7012090324</v>
      </c>
    </row>
    <row r="80" spans="1:5" ht="15">
      <c r="A80" s="12" t="s">
        <v>92</v>
      </c>
      <c r="B80" s="14">
        <v>320</v>
      </c>
      <c r="C80" s="14"/>
      <c r="D80" s="17"/>
      <c r="E80" s="17"/>
    </row>
    <row r="81" spans="1:5" ht="15">
      <c r="A81" s="12" t="s">
        <v>93</v>
      </c>
      <c r="B81" s="14">
        <v>323</v>
      </c>
      <c r="C81" s="14"/>
      <c r="D81" s="17">
        <v>645051422</v>
      </c>
      <c r="E81" s="17">
        <v>801051422</v>
      </c>
    </row>
    <row r="82" spans="1:5" ht="15">
      <c r="A82" s="12" t="s">
        <v>94</v>
      </c>
      <c r="B82" s="11">
        <v>330</v>
      </c>
      <c r="C82" s="14"/>
      <c r="D82" s="16">
        <f>SUM(D83:D91)</f>
        <v>2216000</v>
      </c>
      <c r="E82" s="16">
        <f>SUM(E83:E91)</f>
        <v>0</v>
      </c>
    </row>
    <row r="83" spans="1:5" ht="15">
      <c r="A83" s="12" t="s">
        <v>95</v>
      </c>
      <c r="B83" s="14">
        <v>331</v>
      </c>
      <c r="C83" s="14"/>
      <c r="D83" s="17"/>
      <c r="E83" s="17"/>
    </row>
    <row r="84" spans="1:5" ht="15">
      <c r="A84" s="12" t="s">
        <v>96</v>
      </c>
      <c r="B84" s="14">
        <v>332</v>
      </c>
      <c r="C84" s="14" t="s">
        <v>97</v>
      </c>
      <c r="D84" s="17"/>
      <c r="E84" s="17"/>
    </row>
    <row r="85" spans="1:5" ht="15">
      <c r="A85" s="12" t="s">
        <v>98</v>
      </c>
      <c r="B85" s="14">
        <v>333</v>
      </c>
      <c r="C85" s="14"/>
      <c r="D85" s="17"/>
      <c r="E85" s="17"/>
    </row>
    <row r="86" spans="1:5" ht="15">
      <c r="A86" s="12" t="s">
        <v>99</v>
      </c>
      <c r="B86" s="14">
        <v>334</v>
      </c>
      <c r="C86" s="14" t="s">
        <v>100</v>
      </c>
      <c r="D86" s="17"/>
      <c r="E86" s="17"/>
    </row>
    <row r="87" spans="1:5" ht="15">
      <c r="A87" s="12" t="s">
        <v>101</v>
      </c>
      <c r="B87" s="14">
        <v>335</v>
      </c>
      <c r="C87" s="14" t="s">
        <v>73</v>
      </c>
      <c r="D87" s="17"/>
      <c r="E87" s="17"/>
    </row>
    <row r="88" spans="1:5" ht="15">
      <c r="A88" s="12" t="s">
        <v>102</v>
      </c>
      <c r="B88" s="14">
        <v>336</v>
      </c>
      <c r="C88" s="14"/>
      <c r="D88" s="17"/>
      <c r="E88" s="17"/>
    </row>
    <row r="89" spans="1:5" ht="15">
      <c r="A89" s="12" t="s">
        <v>103</v>
      </c>
      <c r="B89" s="14">
        <v>337</v>
      </c>
      <c r="C89" s="14"/>
      <c r="D89" s="17"/>
      <c r="E89" s="17"/>
    </row>
    <row r="90" spans="1:5" ht="15">
      <c r="A90" s="12" t="s">
        <v>104</v>
      </c>
      <c r="B90" s="14">
        <v>338</v>
      </c>
      <c r="C90" s="14"/>
      <c r="D90" s="17">
        <v>2216000</v>
      </c>
      <c r="E90" s="17"/>
    </row>
    <row r="91" spans="1:5" ht="15">
      <c r="A91" s="12" t="s">
        <v>105</v>
      </c>
      <c r="B91" s="14">
        <v>339</v>
      </c>
      <c r="C91" s="14"/>
      <c r="D91" s="17"/>
      <c r="E91" s="17"/>
    </row>
    <row r="92" spans="1:5" ht="15">
      <c r="A92" s="13" t="s">
        <v>106</v>
      </c>
      <c r="B92" s="11">
        <v>400</v>
      </c>
      <c r="C92" s="14"/>
      <c r="D92" s="15">
        <f>D93+D106</f>
        <v>157223475215</v>
      </c>
      <c r="E92" s="15">
        <f>E93+E106</f>
        <v>153928553120</v>
      </c>
    </row>
    <row r="93" spans="1:5" ht="15">
      <c r="A93" s="13" t="s">
        <v>107</v>
      </c>
      <c r="B93" s="11">
        <v>410</v>
      </c>
      <c r="C93" s="14" t="s">
        <v>108</v>
      </c>
      <c r="D93" s="16">
        <f>SUM(D94:D105)</f>
        <v>157223475215</v>
      </c>
      <c r="E93" s="16">
        <f>SUM(E94:E105)</f>
        <v>153928553120</v>
      </c>
    </row>
    <row r="94" spans="1:5" ht="15">
      <c r="A94" s="12" t="s">
        <v>109</v>
      </c>
      <c r="B94" s="14">
        <v>411</v>
      </c>
      <c r="C94" s="14"/>
      <c r="D94" s="17">
        <v>82146920000</v>
      </c>
      <c r="E94" s="17">
        <v>82146920000</v>
      </c>
    </row>
    <row r="95" spans="1:5" ht="15">
      <c r="A95" s="12" t="s">
        <v>110</v>
      </c>
      <c r="B95" s="14">
        <v>412</v>
      </c>
      <c r="C95" s="14"/>
      <c r="D95" s="17">
        <v>32390192180</v>
      </c>
      <c r="E95" s="17">
        <v>32390192180</v>
      </c>
    </row>
    <row r="96" spans="1:5" ht="15">
      <c r="A96" s="12" t="s">
        <v>111</v>
      </c>
      <c r="B96" s="14">
        <v>413</v>
      </c>
      <c r="C96" s="14"/>
      <c r="D96" s="17"/>
      <c r="E96" s="17"/>
    </row>
    <row r="97" spans="1:5" ht="15">
      <c r="A97" s="12" t="s">
        <v>112</v>
      </c>
      <c r="B97" s="14">
        <v>414</v>
      </c>
      <c r="C97" s="14"/>
      <c r="D97" s="17">
        <v>-6465116864</v>
      </c>
      <c r="E97" s="17">
        <v>-6465116864</v>
      </c>
    </row>
    <row r="98" spans="1:5" ht="15">
      <c r="A98" s="12" t="s">
        <v>113</v>
      </c>
      <c r="B98" s="14">
        <v>415</v>
      </c>
      <c r="C98" s="14"/>
      <c r="D98" s="17"/>
      <c r="E98" s="17"/>
    </row>
    <row r="99" spans="1:5" ht="15">
      <c r="A99" s="12" t="s">
        <v>114</v>
      </c>
      <c r="B99" s="14">
        <v>416</v>
      </c>
      <c r="C99" s="14"/>
      <c r="D99" s="17"/>
      <c r="E99" s="17"/>
    </row>
    <row r="100" spans="1:5" ht="15">
      <c r="A100" s="12" t="s">
        <v>115</v>
      </c>
      <c r="B100" s="14">
        <v>417</v>
      </c>
      <c r="C100" s="14"/>
      <c r="D100" s="17">
        <v>19055768644</v>
      </c>
      <c r="E100" s="17">
        <v>19055768644</v>
      </c>
    </row>
    <row r="101" spans="1:5" ht="15">
      <c r="A101" s="12" t="s">
        <v>116</v>
      </c>
      <c r="B101" s="14">
        <v>418</v>
      </c>
      <c r="C101" s="14"/>
      <c r="D101" s="17">
        <v>7978092706</v>
      </c>
      <c r="E101" s="17">
        <v>7978092706</v>
      </c>
    </row>
    <row r="102" spans="1:5" ht="15">
      <c r="A102" s="12" t="s">
        <v>117</v>
      </c>
      <c r="B102" s="14">
        <v>419</v>
      </c>
      <c r="C102" s="14"/>
      <c r="D102" s="17"/>
      <c r="E102" s="17"/>
    </row>
    <row r="103" spans="1:5" ht="15">
      <c r="A103" s="12" t="s">
        <v>118</v>
      </c>
      <c r="B103" s="14">
        <v>420</v>
      </c>
      <c r="C103" s="14"/>
      <c r="D103" s="17">
        <v>13124776465</v>
      </c>
      <c r="E103" s="17">
        <v>9829854370</v>
      </c>
    </row>
    <row r="104" spans="1:5" ht="15">
      <c r="A104" s="12" t="s">
        <v>119</v>
      </c>
      <c r="B104" s="14">
        <v>421</v>
      </c>
      <c r="C104" s="14"/>
      <c r="D104" s="17">
        <v>8992842084</v>
      </c>
      <c r="E104" s="17">
        <v>8992842084</v>
      </c>
    </row>
    <row r="105" spans="1:5" ht="15">
      <c r="A105" s="12" t="s">
        <v>120</v>
      </c>
      <c r="B105" s="14">
        <v>422</v>
      </c>
      <c r="C105" s="14"/>
      <c r="D105" s="17"/>
      <c r="E105" s="17"/>
    </row>
    <row r="106" spans="1:5" ht="15">
      <c r="A106" s="13" t="s">
        <v>121</v>
      </c>
      <c r="B106" s="11">
        <v>430</v>
      </c>
      <c r="C106" s="14"/>
      <c r="D106" s="16">
        <f>SUM(D107:D108)</f>
        <v>0</v>
      </c>
      <c r="E106" s="16">
        <f>SUM(E107:E108)</f>
        <v>0</v>
      </c>
    </row>
    <row r="107" spans="1:5" ht="15">
      <c r="A107" s="12" t="s">
        <v>122</v>
      </c>
      <c r="B107" s="14">
        <v>432</v>
      </c>
      <c r="C107" s="14"/>
      <c r="D107" s="17"/>
      <c r="E107" s="17"/>
    </row>
    <row r="108" spans="1:5" ht="15">
      <c r="A108" s="12" t="s">
        <v>123</v>
      </c>
      <c r="B108" s="14">
        <v>433</v>
      </c>
      <c r="C108" s="14"/>
      <c r="D108" s="17"/>
      <c r="E108" s="17"/>
    </row>
    <row r="109" spans="1:5" ht="15">
      <c r="A109" s="18"/>
      <c r="B109" s="19"/>
      <c r="C109" s="19"/>
      <c r="D109" s="20"/>
      <c r="E109" s="20"/>
    </row>
    <row r="110" spans="1:5" ht="15">
      <c r="A110" s="21" t="s">
        <v>124</v>
      </c>
      <c r="B110" s="21">
        <v>440</v>
      </c>
      <c r="C110" s="22"/>
      <c r="D110" s="23">
        <f>D69+D92</f>
        <v>280263536277</v>
      </c>
      <c r="E110" s="23">
        <f>E69+E92</f>
        <v>214993042551</v>
      </c>
    </row>
    <row r="111" ht="15">
      <c r="A111" s="24"/>
    </row>
    <row r="112" spans="1:5" ht="15.75">
      <c r="A112" s="112" t="s">
        <v>125</v>
      </c>
      <c r="B112" s="112"/>
      <c r="C112" s="112"/>
      <c r="D112" s="112"/>
      <c r="E112" s="112"/>
    </row>
    <row r="113" ht="15">
      <c r="A113" s="24"/>
    </row>
    <row r="114" spans="1:5" ht="14.25">
      <c r="A114" s="25" t="s">
        <v>126</v>
      </c>
      <c r="B114" s="108" t="s">
        <v>127</v>
      </c>
      <c r="C114" s="109"/>
      <c r="D114" s="25" t="s">
        <v>128</v>
      </c>
      <c r="E114" s="25" t="s">
        <v>13</v>
      </c>
    </row>
    <row r="115" spans="1:5" ht="15">
      <c r="A115" s="26" t="s">
        <v>129</v>
      </c>
      <c r="B115" s="27">
        <v>2</v>
      </c>
      <c r="C115" s="28">
        <v>4</v>
      </c>
      <c r="D115" s="29"/>
      <c r="E115" s="29"/>
    </row>
    <row r="116" spans="1:5" ht="15">
      <c r="A116" s="12" t="s">
        <v>130</v>
      </c>
      <c r="B116" s="30"/>
      <c r="C116" s="31"/>
      <c r="D116" s="32"/>
      <c r="E116" s="32"/>
    </row>
    <row r="117" spans="1:5" ht="15">
      <c r="A117" s="12" t="s">
        <v>131</v>
      </c>
      <c r="B117" s="30"/>
      <c r="C117" s="31"/>
      <c r="D117" s="32"/>
      <c r="E117" s="32"/>
    </row>
    <row r="118" spans="1:5" ht="15">
      <c r="A118" s="12" t="s">
        <v>132</v>
      </c>
      <c r="B118" s="30"/>
      <c r="C118" s="31"/>
      <c r="D118" s="32"/>
      <c r="E118" s="17"/>
    </row>
    <row r="119" spans="1:5" ht="15">
      <c r="A119" s="12" t="s">
        <v>133</v>
      </c>
      <c r="B119" s="30"/>
      <c r="C119" s="31"/>
      <c r="D119" s="32"/>
      <c r="E119" s="32"/>
    </row>
    <row r="120" spans="1:5" ht="15">
      <c r="A120" s="12" t="s">
        <v>134</v>
      </c>
      <c r="B120" s="30"/>
      <c r="C120" s="31"/>
      <c r="D120" s="33">
        <v>295529.38</v>
      </c>
      <c r="E120" s="33">
        <v>202756.96</v>
      </c>
    </row>
    <row r="121" spans="1:5" ht="15">
      <c r="A121" s="12" t="s">
        <v>135</v>
      </c>
      <c r="B121" s="30"/>
      <c r="C121" s="31"/>
      <c r="D121" s="33">
        <v>5055.88</v>
      </c>
      <c r="E121" s="33">
        <v>5057.72</v>
      </c>
    </row>
    <row r="122" spans="1:5" ht="15">
      <c r="A122" s="12" t="s">
        <v>136</v>
      </c>
      <c r="B122" s="30"/>
      <c r="C122" s="31"/>
      <c r="D122" s="32"/>
      <c r="E122" s="32"/>
    </row>
    <row r="123" spans="1:5" ht="15">
      <c r="A123" s="34"/>
      <c r="B123" s="35"/>
      <c r="C123" s="36"/>
      <c r="D123" s="37"/>
      <c r="E123" s="37"/>
    </row>
    <row r="124" ht="15">
      <c r="A124" s="24"/>
    </row>
    <row r="125" spans="1:4" ht="15">
      <c r="A125" s="24"/>
      <c r="D125" s="24" t="s">
        <v>141</v>
      </c>
    </row>
    <row r="126" spans="1:4" ht="14.25">
      <c r="A126" s="38" t="s">
        <v>137</v>
      </c>
      <c r="D126" s="39" t="s">
        <v>138</v>
      </c>
    </row>
    <row r="127" ht="15">
      <c r="A127" s="24"/>
    </row>
    <row r="128" ht="15">
      <c r="A128" s="24"/>
    </row>
  </sheetData>
  <mergeCells count="5">
    <mergeCell ref="B114:C114"/>
    <mergeCell ref="A6:E6"/>
    <mergeCell ref="A7:E7"/>
    <mergeCell ref="A8:E8"/>
    <mergeCell ref="A112:E112"/>
  </mergeCells>
  <printOptions/>
  <pageMargins left="0.75" right="0" top="0.5" bottom="0.75" header="0.5" footer="0.5"/>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E130"/>
  <sheetViews>
    <sheetView workbookViewId="0" topLeftCell="A110">
      <selection activeCell="A132" sqref="A132"/>
    </sheetView>
  </sheetViews>
  <sheetFormatPr defaultColWidth="9.140625" defaultRowHeight="12.75"/>
  <cols>
    <col min="1" max="1" width="60.7109375" style="2" customWidth="1"/>
    <col min="2" max="3" width="9.140625" style="2" customWidth="1"/>
    <col min="4" max="5" width="25.7109375" style="2" customWidth="1"/>
    <col min="6" max="16384" width="9.140625" style="2" customWidth="1"/>
  </cols>
  <sheetData>
    <row r="1" spans="1:4" ht="12.75">
      <c r="A1" s="1" t="s">
        <v>0</v>
      </c>
      <c r="D1" s="3" t="s">
        <v>1</v>
      </c>
    </row>
    <row r="2" spans="1:4" ht="12.75">
      <c r="A2" s="1" t="s">
        <v>2</v>
      </c>
      <c r="D2" s="2" t="s">
        <v>3</v>
      </c>
    </row>
    <row r="3" spans="1:4" ht="12.75">
      <c r="A3" s="1" t="s">
        <v>4</v>
      </c>
      <c r="D3" s="2" t="s">
        <v>5</v>
      </c>
    </row>
    <row r="6" spans="1:5" ht="18.75">
      <c r="A6" s="110" t="s">
        <v>6</v>
      </c>
      <c r="B6" s="110"/>
      <c r="C6" s="110"/>
      <c r="D6" s="110"/>
      <c r="E6" s="110"/>
    </row>
    <row r="7" spans="1:5" ht="18.75">
      <c r="A7" s="110" t="s">
        <v>143</v>
      </c>
      <c r="B7" s="110"/>
      <c r="C7" s="110"/>
      <c r="D7" s="110"/>
      <c r="E7" s="110"/>
    </row>
    <row r="8" spans="1:5" ht="15.75">
      <c r="A8" s="111" t="s">
        <v>140</v>
      </c>
      <c r="B8" s="111"/>
      <c r="C8" s="111"/>
      <c r="D8" s="111"/>
      <c r="E8" s="111"/>
    </row>
    <row r="9" ht="12.75">
      <c r="E9" s="4" t="s">
        <v>7</v>
      </c>
    </row>
    <row r="10" spans="1:5" ht="15.75">
      <c r="A10" s="5"/>
      <c r="B10" s="5"/>
      <c r="C10" s="6" t="s">
        <v>8</v>
      </c>
      <c r="D10" s="5"/>
      <c r="E10" s="5"/>
    </row>
    <row r="11" spans="1:5" ht="15.75">
      <c r="A11" s="7" t="s">
        <v>9</v>
      </c>
      <c r="B11" s="8" t="s">
        <v>10</v>
      </c>
      <c r="C11" s="8" t="s">
        <v>11</v>
      </c>
      <c r="D11" s="7" t="s">
        <v>12</v>
      </c>
      <c r="E11" s="7" t="s">
        <v>142</v>
      </c>
    </row>
    <row r="12" spans="1:5" ht="12.75">
      <c r="A12" s="9">
        <v>1</v>
      </c>
      <c r="B12" s="9">
        <v>2</v>
      </c>
      <c r="C12" s="9">
        <v>3</v>
      </c>
      <c r="D12" s="9">
        <v>4</v>
      </c>
      <c r="E12" s="9">
        <v>5</v>
      </c>
    </row>
    <row r="13" spans="1:5" ht="12.75">
      <c r="A13" s="10"/>
      <c r="B13" s="10"/>
      <c r="C13" s="10"/>
      <c r="D13" s="10"/>
      <c r="E13" s="10"/>
    </row>
    <row r="14" spans="1:5" ht="15">
      <c r="A14" s="11" t="s">
        <v>14</v>
      </c>
      <c r="B14" s="12"/>
      <c r="C14" s="12"/>
      <c r="D14" s="12"/>
      <c r="E14" s="12"/>
    </row>
    <row r="15" spans="1:5" ht="15">
      <c r="A15" s="13" t="s">
        <v>15</v>
      </c>
      <c r="B15" s="11">
        <v>100</v>
      </c>
      <c r="C15" s="14"/>
      <c r="D15" s="15">
        <f>D16+D19+D22+D29+D32</f>
        <v>269329630947</v>
      </c>
      <c r="E15" s="15">
        <f>E16+E19+E22+E29+E32</f>
        <v>230774197853</v>
      </c>
    </row>
    <row r="16" spans="1:5" ht="15">
      <c r="A16" s="13" t="s">
        <v>16</v>
      </c>
      <c r="B16" s="11">
        <v>110</v>
      </c>
      <c r="C16" s="14"/>
      <c r="D16" s="16">
        <f>SUM(D17:D18)</f>
        <v>11896165345</v>
      </c>
      <c r="E16" s="16">
        <f>SUM(E17:E18)</f>
        <v>5498177409</v>
      </c>
    </row>
    <row r="17" spans="1:5" ht="15">
      <c r="A17" s="12" t="s">
        <v>17</v>
      </c>
      <c r="B17" s="14">
        <v>111</v>
      </c>
      <c r="C17" s="14" t="s">
        <v>18</v>
      </c>
      <c r="D17" s="17">
        <v>11896165345</v>
      </c>
      <c r="E17" s="17">
        <v>5498177409</v>
      </c>
    </row>
    <row r="18" spans="1:5" ht="15">
      <c r="A18" s="12" t="s">
        <v>19</v>
      </c>
      <c r="B18" s="14">
        <v>112</v>
      </c>
      <c r="C18" s="14"/>
      <c r="D18" s="17"/>
      <c r="E18" s="17"/>
    </row>
    <row r="19" spans="1:5" ht="15">
      <c r="A19" s="13" t="s">
        <v>20</v>
      </c>
      <c r="B19" s="11">
        <v>120</v>
      </c>
      <c r="C19" s="14" t="s">
        <v>21</v>
      </c>
      <c r="D19" s="16">
        <f>SUM(D20:D21)</f>
        <v>141430000000</v>
      </c>
      <c r="E19" s="16">
        <f>SUM(E20:E21)</f>
        <v>127250699962</v>
      </c>
    </row>
    <row r="20" spans="1:5" ht="15">
      <c r="A20" s="12" t="s">
        <v>22</v>
      </c>
      <c r="B20" s="14">
        <v>121</v>
      </c>
      <c r="C20" s="14"/>
      <c r="D20" s="17">
        <v>142690927720</v>
      </c>
      <c r="E20" s="17">
        <v>128462584926</v>
      </c>
    </row>
    <row r="21" spans="1:5" ht="15">
      <c r="A21" s="12" t="s">
        <v>23</v>
      </c>
      <c r="B21" s="14">
        <v>129</v>
      </c>
      <c r="C21" s="14"/>
      <c r="D21" s="17">
        <v>-1260927720</v>
      </c>
      <c r="E21" s="17">
        <v>-1211884964</v>
      </c>
    </row>
    <row r="22" spans="1:5" ht="15">
      <c r="A22" s="13" t="s">
        <v>24</v>
      </c>
      <c r="B22" s="11">
        <v>130</v>
      </c>
      <c r="C22" s="14"/>
      <c r="D22" s="16">
        <f>SUM(D23:D28)</f>
        <v>103221372041</v>
      </c>
      <c r="E22" s="16">
        <f>SUM(E23:E28)</f>
        <v>89211194978</v>
      </c>
    </row>
    <row r="23" spans="1:5" ht="15">
      <c r="A23" s="12" t="s">
        <v>25</v>
      </c>
      <c r="B23" s="14">
        <v>131</v>
      </c>
      <c r="C23" s="14"/>
      <c r="D23" s="17">
        <v>17794693153</v>
      </c>
      <c r="E23" s="17">
        <v>47714516114</v>
      </c>
    </row>
    <row r="24" spans="1:5" ht="15">
      <c r="A24" s="12" t="s">
        <v>26</v>
      </c>
      <c r="B24" s="14">
        <v>132</v>
      </c>
      <c r="C24" s="14"/>
      <c r="D24" s="17">
        <v>82762025963</v>
      </c>
      <c r="E24" s="17">
        <v>39523659013</v>
      </c>
    </row>
    <row r="25" spans="1:5" ht="15">
      <c r="A25" s="12" t="s">
        <v>27</v>
      </c>
      <c r="B25" s="14">
        <v>133</v>
      </c>
      <c r="C25" s="14"/>
      <c r="D25" s="17"/>
      <c r="E25" s="17"/>
    </row>
    <row r="26" spans="1:5" ht="15">
      <c r="A26" s="12" t="s">
        <v>28</v>
      </c>
      <c r="B26" s="14">
        <v>134</v>
      </c>
      <c r="C26" s="14"/>
      <c r="D26" s="17"/>
      <c r="E26" s="17"/>
    </row>
    <row r="27" spans="1:5" ht="15">
      <c r="A27" s="12" t="s">
        <v>29</v>
      </c>
      <c r="B27" s="14">
        <v>135</v>
      </c>
      <c r="C27" s="14" t="s">
        <v>30</v>
      </c>
      <c r="D27" s="17">
        <v>2664652925</v>
      </c>
      <c r="E27" s="17">
        <v>1973019851</v>
      </c>
    </row>
    <row r="28" spans="1:5" ht="15">
      <c r="A28" s="12" t="s">
        <v>31</v>
      </c>
      <c r="B28" s="14">
        <v>139</v>
      </c>
      <c r="C28" s="14"/>
      <c r="D28" s="17"/>
      <c r="E28" s="17"/>
    </row>
    <row r="29" spans="1:5" ht="15">
      <c r="A29" s="13" t="s">
        <v>32</v>
      </c>
      <c r="B29" s="11">
        <v>140</v>
      </c>
      <c r="C29" s="14"/>
      <c r="D29" s="16">
        <f>SUM(D30:D31)</f>
        <v>8573244</v>
      </c>
      <c r="E29" s="16">
        <f>SUM(E30:E31)</f>
        <v>4864214</v>
      </c>
    </row>
    <row r="30" spans="1:5" ht="15">
      <c r="A30" s="12" t="s">
        <v>33</v>
      </c>
      <c r="B30" s="14">
        <v>141</v>
      </c>
      <c r="C30" s="14"/>
      <c r="D30" s="17">
        <v>8573244</v>
      </c>
      <c r="E30" s="17">
        <v>4864214</v>
      </c>
    </row>
    <row r="31" spans="1:5" ht="15">
      <c r="A31" s="12" t="s">
        <v>34</v>
      </c>
      <c r="B31" s="14">
        <v>149</v>
      </c>
      <c r="C31" s="14"/>
      <c r="D31" s="17"/>
      <c r="E31" s="17"/>
    </row>
    <row r="32" spans="1:5" ht="15">
      <c r="A32" s="13" t="s">
        <v>35</v>
      </c>
      <c r="B32" s="11">
        <v>150</v>
      </c>
      <c r="C32" s="14"/>
      <c r="D32" s="16">
        <f>SUM(D33:D35)</f>
        <v>12773520317</v>
      </c>
      <c r="E32" s="16">
        <f>SUM(E33:E35)</f>
        <v>8809261290</v>
      </c>
    </row>
    <row r="33" spans="1:5" ht="15">
      <c r="A33" s="12" t="s">
        <v>36</v>
      </c>
      <c r="B33" s="14">
        <v>151</v>
      </c>
      <c r="C33" s="14"/>
      <c r="D33" s="17">
        <v>3143307890</v>
      </c>
      <c r="E33" s="17"/>
    </row>
    <row r="34" spans="1:5" ht="15">
      <c r="A34" s="12" t="s">
        <v>37</v>
      </c>
      <c r="B34" s="14">
        <v>152</v>
      </c>
      <c r="C34" s="14"/>
      <c r="D34" s="17">
        <v>2109223057</v>
      </c>
      <c r="E34" s="17">
        <v>1285345920</v>
      </c>
    </row>
    <row r="35" spans="1:5" ht="15">
      <c r="A35" s="12" t="s">
        <v>38</v>
      </c>
      <c r="B35" s="14">
        <v>158</v>
      </c>
      <c r="C35" s="14"/>
      <c r="D35" s="17">
        <v>7520989370</v>
      </c>
      <c r="E35" s="17">
        <v>7523915370</v>
      </c>
    </row>
    <row r="36" spans="1:5" ht="15">
      <c r="A36" s="13" t="s">
        <v>39</v>
      </c>
      <c r="B36" s="11">
        <v>200</v>
      </c>
      <c r="C36" s="14"/>
      <c r="D36" s="15">
        <f>D37+D43+D54+D57+D62</f>
        <v>10933905330</v>
      </c>
      <c r="E36" s="15">
        <f>E37+E43+E54+E57+E62</f>
        <v>11657774869</v>
      </c>
    </row>
    <row r="37" spans="1:5" ht="15">
      <c r="A37" s="13" t="s">
        <v>40</v>
      </c>
      <c r="B37" s="11">
        <v>210</v>
      </c>
      <c r="C37" s="14"/>
      <c r="D37" s="15">
        <f>SUM(D38:D42)</f>
        <v>0</v>
      </c>
      <c r="E37" s="15">
        <f>SUM(E38:E42)</f>
        <v>0</v>
      </c>
    </row>
    <row r="38" spans="1:5" ht="15">
      <c r="A38" s="12" t="s">
        <v>41</v>
      </c>
      <c r="B38" s="14">
        <v>211</v>
      </c>
      <c r="C38" s="14"/>
      <c r="D38" s="17"/>
      <c r="E38" s="17"/>
    </row>
    <row r="39" spans="1:5" ht="15">
      <c r="A39" s="12" t="s">
        <v>42</v>
      </c>
      <c r="B39" s="14">
        <v>212</v>
      </c>
      <c r="C39" s="14"/>
      <c r="D39" s="17"/>
      <c r="E39" s="17"/>
    </row>
    <row r="40" spans="1:5" ht="15">
      <c r="A40" s="12" t="s">
        <v>43</v>
      </c>
      <c r="B40" s="14">
        <v>213</v>
      </c>
      <c r="C40" s="14" t="s">
        <v>44</v>
      </c>
      <c r="D40" s="17"/>
      <c r="E40" s="17"/>
    </row>
    <row r="41" spans="1:5" ht="15">
      <c r="A41" s="12" t="s">
        <v>45</v>
      </c>
      <c r="B41" s="14">
        <v>218</v>
      </c>
      <c r="C41" s="14" t="s">
        <v>46</v>
      </c>
      <c r="D41" s="17"/>
      <c r="E41" s="17"/>
    </row>
    <row r="42" spans="1:5" ht="15">
      <c r="A42" s="12" t="s">
        <v>47</v>
      </c>
      <c r="B42" s="14">
        <v>219</v>
      </c>
      <c r="C42" s="14"/>
      <c r="D42" s="17"/>
      <c r="E42" s="17"/>
    </row>
    <row r="43" spans="1:5" ht="15">
      <c r="A43" s="13" t="s">
        <v>48</v>
      </c>
      <c r="B43" s="11">
        <v>220</v>
      </c>
      <c r="C43" s="14"/>
      <c r="D43" s="16">
        <f>D44+D47+D50+D53</f>
        <v>10604680511</v>
      </c>
      <c r="E43" s="16">
        <f>E44+E47+E50+E53</f>
        <v>11427844969</v>
      </c>
    </row>
    <row r="44" spans="1:5" ht="15">
      <c r="A44" s="12" t="s">
        <v>49</v>
      </c>
      <c r="B44" s="14">
        <v>221</v>
      </c>
      <c r="C44" s="14" t="s">
        <v>50</v>
      </c>
      <c r="D44" s="17">
        <f>SUM(D45:D46)</f>
        <v>5619057576</v>
      </c>
      <c r="E44" s="17">
        <f>SUM(E45:E46)</f>
        <v>6426071745</v>
      </c>
    </row>
    <row r="45" spans="1:5" ht="15">
      <c r="A45" s="12" t="s">
        <v>51</v>
      </c>
      <c r="B45" s="14">
        <v>222</v>
      </c>
      <c r="C45" s="14"/>
      <c r="D45" s="17">
        <v>33845313199</v>
      </c>
      <c r="E45" s="17">
        <v>33845313199</v>
      </c>
    </row>
    <row r="46" spans="1:5" ht="15">
      <c r="A46" s="12" t="s">
        <v>52</v>
      </c>
      <c r="B46" s="14">
        <v>223</v>
      </c>
      <c r="C46" s="14"/>
      <c r="D46" s="17">
        <v>-28226255623</v>
      </c>
      <c r="E46" s="17">
        <v>-27419241454</v>
      </c>
    </row>
    <row r="47" spans="1:5" ht="15">
      <c r="A47" s="12" t="s">
        <v>53</v>
      </c>
      <c r="B47" s="14">
        <v>224</v>
      </c>
      <c r="C47" s="14" t="s">
        <v>54</v>
      </c>
      <c r="D47" s="17">
        <f>D48+D49</f>
        <v>0</v>
      </c>
      <c r="E47" s="17">
        <f>E48+E49</f>
        <v>0</v>
      </c>
    </row>
    <row r="48" spans="1:5" ht="15">
      <c r="A48" s="12" t="s">
        <v>51</v>
      </c>
      <c r="B48" s="14">
        <v>225</v>
      </c>
      <c r="C48" s="14"/>
      <c r="D48" s="17"/>
      <c r="E48" s="17"/>
    </row>
    <row r="49" spans="1:5" ht="15">
      <c r="A49" s="12" t="s">
        <v>52</v>
      </c>
      <c r="B49" s="14">
        <v>226</v>
      </c>
      <c r="C49" s="14"/>
      <c r="D49" s="17"/>
      <c r="E49" s="17"/>
    </row>
    <row r="50" spans="1:5" ht="15">
      <c r="A50" s="12" t="s">
        <v>55</v>
      </c>
      <c r="B50" s="14">
        <v>227</v>
      </c>
      <c r="C50" s="14" t="s">
        <v>56</v>
      </c>
      <c r="D50" s="17">
        <f>D51+D52</f>
        <v>36750000</v>
      </c>
      <c r="E50" s="17">
        <f>E51+E52</f>
        <v>52900289</v>
      </c>
    </row>
    <row r="51" spans="1:5" ht="15">
      <c r="A51" s="12" t="s">
        <v>51</v>
      </c>
      <c r="B51" s="14">
        <v>228</v>
      </c>
      <c r="C51" s="14"/>
      <c r="D51" s="17">
        <v>92638622</v>
      </c>
      <c r="E51" s="17">
        <v>92638622</v>
      </c>
    </row>
    <row r="52" spans="1:5" ht="15">
      <c r="A52" s="12" t="s">
        <v>52</v>
      </c>
      <c r="B52" s="14">
        <v>229</v>
      </c>
      <c r="C52" s="14"/>
      <c r="D52" s="17">
        <v>-55888622</v>
      </c>
      <c r="E52" s="17">
        <v>-39738333</v>
      </c>
    </row>
    <row r="53" spans="1:5" ht="15">
      <c r="A53" s="12" t="s">
        <v>57</v>
      </c>
      <c r="B53" s="14">
        <v>230</v>
      </c>
      <c r="C53" s="14" t="s">
        <v>58</v>
      </c>
      <c r="D53" s="17">
        <v>4948872935</v>
      </c>
      <c r="E53" s="17">
        <v>4948872935</v>
      </c>
    </row>
    <row r="54" spans="1:5" ht="15">
      <c r="A54" s="13" t="s">
        <v>59</v>
      </c>
      <c r="B54" s="11">
        <v>240</v>
      </c>
      <c r="C54" s="14" t="s">
        <v>60</v>
      </c>
      <c r="D54" s="17"/>
      <c r="E54" s="17">
        <f>E55-E56</f>
        <v>0</v>
      </c>
    </row>
    <row r="55" spans="1:5" ht="15">
      <c r="A55" s="12" t="s">
        <v>61</v>
      </c>
      <c r="B55" s="14">
        <v>241</v>
      </c>
      <c r="C55" s="14"/>
      <c r="D55" s="17"/>
      <c r="E55" s="17"/>
    </row>
    <row r="56" spans="1:5" ht="15">
      <c r="A56" s="12" t="s">
        <v>62</v>
      </c>
      <c r="B56" s="14">
        <v>242</v>
      </c>
      <c r="C56" s="14"/>
      <c r="D56" s="17"/>
      <c r="E56" s="17"/>
    </row>
    <row r="57" spans="1:5" ht="15">
      <c r="A57" s="13" t="s">
        <v>63</v>
      </c>
      <c r="B57" s="11">
        <v>250</v>
      </c>
      <c r="C57" s="14"/>
      <c r="D57" s="16">
        <f>SUM(D58:D61)</f>
        <v>0</v>
      </c>
      <c r="E57" s="16">
        <f>SUM(E58:E61)</f>
        <v>0</v>
      </c>
    </row>
    <row r="58" spans="1:5" ht="15">
      <c r="A58" s="12" t="s">
        <v>64</v>
      </c>
      <c r="B58" s="14">
        <v>251</v>
      </c>
      <c r="C58" s="14"/>
      <c r="D58" s="17"/>
      <c r="E58" s="17"/>
    </row>
    <row r="59" spans="1:5" ht="15">
      <c r="A59" s="12" t="s">
        <v>65</v>
      </c>
      <c r="B59" s="14">
        <v>252</v>
      </c>
      <c r="C59" s="14"/>
      <c r="D59" s="17"/>
      <c r="E59" s="17"/>
    </row>
    <row r="60" spans="1:5" ht="15">
      <c r="A60" s="12" t="s">
        <v>66</v>
      </c>
      <c r="B60" s="14">
        <v>258</v>
      </c>
      <c r="C60" s="14" t="s">
        <v>67</v>
      </c>
      <c r="D60" s="17"/>
      <c r="E60" s="17"/>
    </row>
    <row r="61" spans="1:5" ht="15">
      <c r="A61" s="12" t="s">
        <v>68</v>
      </c>
      <c r="B61" s="14">
        <v>259</v>
      </c>
      <c r="C61" s="14"/>
      <c r="D61" s="17"/>
      <c r="E61" s="17"/>
    </row>
    <row r="62" spans="1:5" ht="15">
      <c r="A62" s="13" t="s">
        <v>69</v>
      </c>
      <c r="B62" s="11">
        <v>260</v>
      </c>
      <c r="C62" s="14"/>
      <c r="D62" s="16">
        <f>SUM(D63:D65)</f>
        <v>329224819</v>
      </c>
      <c r="E62" s="16">
        <f>SUM(E63:E65)</f>
        <v>229929900</v>
      </c>
    </row>
    <row r="63" spans="1:5" ht="15">
      <c r="A63" s="12" t="s">
        <v>70</v>
      </c>
      <c r="B63" s="14">
        <v>261</v>
      </c>
      <c r="C63" s="14" t="s">
        <v>71</v>
      </c>
      <c r="D63" s="17">
        <v>329224819</v>
      </c>
      <c r="E63" s="17">
        <v>229929900</v>
      </c>
    </row>
    <row r="64" spans="1:5" ht="15">
      <c r="A64" s="12" t="s">
        <v>72</v>
      </c>
      <c r="B64" s="14">
        <v>262</v>
      </c>
      <c r="C64" s="14" t="s">
        <v>73</v>
      </c>
      <c r="D64" s="17"/>
      <c r="E64" s="17"/>
    </row>
    <row r="65" spans="1:5" ht="15">
      <c r="A65" s="12" t="s">
        <v>74</v>
      </c>
      <c r="B65" s="14">
        <v>268</v>
      </c>
      <c r="C65" s="14"/>
      <c r="D65" s="17"/>
      <c r="E65" s="17"/>
    </row>
    <row r="66" spans="1:5" ht="15">
      <c r="A66" s="11" t="s">
        <v>75</v>
      </c>
      <c r="B66" s="11">
        <v>270</v>
      </c>
      <c r="C66" s="14"/>
      <c r="D66" s="15">
        <f>D15+D36</f>
        <v>280263536277</v>
      </c>
      <c r="E66" s="15">
        <f>E15+E36</f>
        <v>242431972722</v>
      </c>
    </row>
    <row r="67" spans="1:5" ht="15">
      <c r="A67" s="11"/>
      <c r="B67" s="11"/>
      <c r="C67" s="14"/>
      <c r="D67" s="17"/>
      <c r="E67" s="17"/>
    </row>
    <row r="68" spans="1:5" ht="15">
      <c r="A68" s="11" t="s">
        <v>76</v>
      </c>
      <c r="B68" s="12"/>
      <c r="C68" s="12"/>
      <c r="D68" s="17"/>
      <c r="E68" s="17"/>
    </row>
    <row r="69" spans="1:5" ht="15">
      <c r="A69" s="13" t="s">
        <v>77</v>
      </c>
      <c r="B69" s="11">
        <v>300</v>
      </c>
      <c r="C69" s="14"/>
      <c r="D69" s="15">
        <f>D70+D82</f>
        <v>123040061062</v>
      </c>
      <c r="E69" s="15">
        <f>E70+E82</f>
        <v>86274962084</v>
      </c>
    </row>
    <row r="70" spans="1:5" ht="15">
      <c r="A70" s="13" t="s">
        <v>78</v>
      </c>
      <c r="B70" s="11">
        <v>310</v>
      </c>
      <c r="C70" s="14"/>
      <c r="D70" s="16">
        <f>SUM(D71:D81)</f>
        <v>123037845062</v>
      </c>
      <c r="E70" s="16">
        <f>SUM(E71:E81)</f>
        <v>86256021084</v>
      </c>
    </row>
    <row r="71" spans="1:5" ht="15">
      <c r="A71" s="12" t="s">
        <v>79</v>
      </c>
      <c r="B71" s="14">
        <v>311</v>
      </c>
      <c r="C71" s="14" t="s">
        <v>80</v>
      </c>
      <c r="D71" s="17">
        <v>77223057467</v>
      </c>
      <c r="E71" s="17">
        <v>57200586234</v>
      </c>
    </row>
    <row r="72" spans="1:5" ht="15">
      <c r="A72" s="12" t="s">
        <v>81</v>
      </c>
      <c r="B72" s="14">
        <v>312</v>
      </c>
      <c r="C72" s="14"/>
      <c r="D72" s="17">
        <v>544739230</v>
      </c>
      <c r="E72" s="17">
        <v>562440639</v>
      </c>
    </row>
    <row r="73" spans="1:5" ht="15">
      <c r="A73" s="12" t="s">
        <v>82</v>
      </c>
      <c r="B73" s="14">
        <v>313</v>
      </c>
      <c r="C73" s="14"/>
      <c r="D73" s="17">
        <v>21517102702</v>
      </c>
      <c r="E73" s="17"/>
    </row>
    <row r="74" spans="1:5" ht="15">
      <c r="A74" s="12" t="s">
        <v>83</v>
      </c>
      <c r="B74" s="14">
        <v>314</v>
      </c>
      <c r="C74" s="14" t="s">
        <v>84</v>
      </c>
      <c r="D74" s="17">
        <v>1404443550</v>
      </c>
      <c r="E74" s="17">
        <v>12765089673</v>
      </c>
    </row>
    <row r="75" spans="1:5" ht="15">
      <c r="A75" s="12" t="s">
        <v>85</v>
      </c>
      <c r="B75" s="14">
        <v>315</v>
      </c>
      <c r="C75" s="14"/>
      <c r="D75" s="17"/>
      <c r="E75" s="17">
        <v>1008523000</v>
      </c>
    </row>
    <row r="76" spans="1:5" ht="15">
      <c r="A76" s="12" t="s">
        <v>86</v>
      </c>
      <c r="B76" s="14">
        <v>316</v>
      </c>
      <c r="C76" s="14" t="s">
        <v>87</v>
      </c>
      <c r="D76" s="17"/>
      <c r="E76" s="17">
        <v>95650090</v>
      </c>
    </row>
    <row r="77" spans="1:5" ht="15">
      <c r="A77" s="12" t="s">
        <v>88</v>
      </c>
      <c r="B77" s="14">
        <v>317</v>
      </c>
      <c r="C77" s="14"/>
      <c r="D77" s="17"/>
      <c r="E77" s="17"/>
    </row>
    <row r="78" spans="1:5" ht="15">
      <c r="A78" s="12" t="s">
        <v>89</v>
      </c>
      <c r="B78" s="14">
        <v>318</v>
      </c>
      <c r="C78" s="14"/>
      <c r="D78" s="17"/>
      <c r="E78" s="17"/>
    </row>
    <row r="79" spans="1:5" ht="15">
      <c r="A79" s="12" t="s">
        <v>90</v>
      </c>
      <c r="B79" s="14">
        <v>319</v>
      </c>
      <c r="C79" s="14" t="s">
        <v>91</v>
      </c>
      <c r="D79" s="17">
        <v>21703450691</v>
      </c>
      <c r="E79" s="17">
        <v>14136561897</v>
      </c>
    </row>
    <row r="80" spans="1:5" ht="15">
      <c r="A80" s="12" t="s">
        <v>92</v>
      </c>
      <c r="B80" s="14">
        <v>320</v>
      </c>
      <c r="C80" s="14"/>
      <c r="D80" s="17"/>
      <c r="E80" s="17"/>
    </row>
    <row r="81" spans="1:5" ht="15">
      <c r="A81" s="12" t="s">
        <v>93</v>
      </c>
      <c r="B81" s="14">
        <v>323</v>
      </c>
      <c r="C81" s="14"/>
      <c r="D81" s="17">
        <v>645051422</v>
      </c>
      <c r="E81" s="17">
        <v>487169551</v>
      </c>
    </row>
    <row r="82" spans="1:5" ht="15">
      <c r="A82" s="12" t="s">
        <v>94</v>
      </c>
      <c r="B82" s="11">
        <v>330</v>
      </c>
      <c r="C82" s="14"/>
      <c r="D82" s="16">
        <f>SUM(D83:D91)</f>
        <v>2216000</v>
      </c>
      <c r="E82" s="16">
        <f>SUM(E83:E91)</f>
        <v>18941000</v>
      </c>
    </row>
    <row r="83" spans="1:5" ht="15">
      <c r="A83" s="12" t="s">
        <v>95</v>
      </c>
      <c r="B83" s="14">
        <v>331</v>
      </c>
      <c r="C83" s="14"/>
      <c r="D83" s="17"/>
      <c r="E83" s="17"/>
    </row>
    <row r="84" spans="1:5" ht="15">
      <c r="A84" s="12" t="s">
        <v>96</v>
      </c>
      <c r="B84" s="14">
        <v>332</v>
      </c>
      <c r="C84" s="14" t="s">
        <v>97</v>
      </c>
      <c r="D84" s="17"/>
      <c r="E84" s="17"/>
    </row>
    <row r="85" spans="1:5" ht="15">
      <c r="A85" s="12" t="s">
        <v>98</v>
      </c>
      <c r="B85" s="14">
        <v>333</v>
      </c>
      <c r="C85" s="14"/>
      <c r="D85" s="17"/>
      <c r="E85" s="17"/>
    </row>
    <row r="86" spans="1:5" ht="15">
      <c r="A86" s="12" t="s">
        <v>99</v>
      </c>
      <c r="B86" s="14">
        <v>334</v>
      </c>
      <c r="C86" s="14" t="s">
        <v>100</v>
      </c>
      <c r="D86" s="17"/>
      <c r="E86" s="17"/>
    </row>
    <row r="87" spans="1:5" ht="15">
      <c r="A87" s="12" t="s">
        <v>101</v>
      </c>
      <c r="B87" s="14">
        <v>335</v>
      </c>
      <c r="C87" s="14" t="s">
        <v>73</v>
      </c>
      <c r="D87" s="17"/>
      <c r="E87" s="17"/>
    </row>
    <row r="88" spans="1:5" ht="15">
      <c r="A88" s="12" t="s">
        <v>102</v>
      </c>
      <c r="B88" s="14">
        <v>336</v>
      </c>
      <c r="C88" s="14"/>
      <c r="D88" s="17"/>
      <c r="E88" s="17"/>
    </row>
    <row r="89" spans="1:5" ht="15">
      <c r="A89" s="12" t="s">
        <v>103</v>
      </c>
      <c r="B89" s="14">
        <v>337</v>
      </c>
      <c r="C89" s="14"/>
      <c r="D89" s="17"/>
      <c r="E89" s="17"/>
    </row>
    <row r="90" spans="1:5" ht="15">
      <c r="A90" s="12" t="s">
        <v>104</v>
      </c>
      <c r="B90" s="14">
        <v>338</v>
      </c>
      <c r="C90" s="14"/>
      <c r="D90" s="17">
        <v>2216000</v>
      </c>
      <c r="E90" s="17">
        <v>18941000</v>
      </c>
    </row>
    <row r="91" spans="1:5" ht="15">
      <c r="A91" s="12" t="s">
        <v>105</v>
      </c>
      <c r="B91" s="14">
        <v>339</v>
      </c>
      <c r="C91" s="14"/>
      <c r="D91" s="17"/>
      <c r="E91" s="17"/>
    </row>
    <row r="92" spans="1:5" ht="15">
      <c r="A92" s="13" t="s">
        <v>106</v>
      </c>
      <c r="B92" s="11">
        <v>400</v>
      </c>
      <c r="C92" s="14"/>
      <c r="D92" s="15">
        <f>D93+D106</f>
        <v>157223475215</v>
      </c>
      <c r="E92" s="15">
        <f>E93+E106</f>
        <v>156157010638</v>
      </c>
    </row>
    <row r="93" spans="1:5" ht="15">
      <c r="A93" s="13" t="s">
        <v>107</v>
      </c>
      <c r="B93" s="11">
        <v>410</v>
      </c>
      <c r="C93" s="14" t="s">
        <v>108</v>
      </c>
      <c r="D93" s="16">
        <f>SUM(D94:D105)</f>
        <v>157223475215</v>
      </c>
      <c r="E93" s="16">
        <f>SUM(E94:E105)</f>
        <v>156157010638</v>
      </c>
    </row>
    <row r="94" spans="1:5" ht="15">
      <c r="A94" s="12" t="s">
        <v>109</v>
      </c>
      <c r="B94" s="14">
        <v>411</v>
      </c>
      <c r="C94" s="14"/>
      <c r="D94" s="17">
        <v>82146920000</v>
      </c>
      <c r="E94" s="17">
        <v>82146920000</v>
      </c>
    </row>
    <row r="95" spans="1:5" ht="15">
      <c r="A95" s="12" t="s">
        <v>110</v>
      </c>
      <c r="B95" s="14">
        <v>412</v>
      </c>
      <c r="C95" s="14"/>
      <c r="D95" s="17">
        <v>32390192180</v>
      </c>
      <c r="E95" s="17">
        <v>32390192180</v>
      </c>
    </row>
    <row r="96" spans="1:5" ht="15">
      <c r="A96" s="12" t="s">
        <v>111</v>
      </c>
      <c r="B96" s="14">
        <v>413</v>
      </c>
      <c r="C96" s="14"/>
      <c r="D96" s="17"/>
      <c r="E96" s="17"/>
    </row>
    <row r="97" spans="1:5" ht="15">
      <c r="A97" s="12" t="s">
        <v>112</v>
      </c>
      <c r="B97" s="14">
        <v>414</v>
      </c>
      <c r="C97" s="14"/>
      <c r="D97" s="17">
        <v>-6465116864</v>
      </c>
      <c r="E97" s="17">
        <v>-5879257484</v>
      </c>
    </row>
    <row r="98" spans="1:5" ht="15">
      <c r="A98" s="12" t="s">
        <v>113</v>
      </c>
      <c r="B98" s="14">
        <v>415</v>
      </c>
      <c r="C98" s="14"/>
      <c r="D98" s="17"/>
      <c r="E98" s="17"/>
    </row>
    <row r="99" spans="1:5" ht="15">
      <c r="A99" s="12" t="s">
        <v>114</v>
      </c>
      <c r="B99" s="14">
        <v>416</v>
      </c>
      <c r="C99" s="14"/>
      <c r="D99" s="17"/>
      <c r="E99" s="17">
        <v>530764808</v>
      </c>
    </row>
    <row r="100" spans="1:5" ht="15">
      <c r="A100" s="12" t="s">
        <v>115</v>
      </c>
      <c r="B100" s="14">
        <v>417</v>
      </c>
      <c r="C100" s="14"/>
      <c r="D100" s="17">
        <v>19055768644</v>
      </c>
      <c r="E100" s="17">
        <v>15382121149</v>
      </c>
    </row>
    <row r="101" spans="1:5" ht="15">
      <c r="A101" s="12" t="s">
        <v>116</v>
      </c>
      <c r="B101" s="14">
        <v>418</v>
      </c>
      <c r="C101" s="14"/>
      <c r="D101" s="17">
        <v>7978092706</v>
      </c>
      <c r="E101" s="17">
        <v>6296763380</v>
      </c>
    </row>
    <row r="102" spans="1:5" ht="15">
      <c r="A102" s="12" t="s">
        <v>117</v>
      </c>
      <c r="B102" s="14">
        <v>419</v>
      </c>
      <c r="C102" s="14"/>
      <c r="D102" s="17"/>
      <c r="E102" s="17"/>
    </row>
    <row r="103" spans="1:5" ht="15">
      <c r="A103" s="12" t="s">
        <v>118</v>
      </c>
      <c r="B103" s="14">
        <v>420</v>
      </c>
      <c r="C103" s="14"/>
      <c r="D103" s="17">
        <v>13124776465</v>
      </c>
      <c r="E103" s="17">
        <v>16296664521</v>
      </c>
    </row>
    <row r="104" spans="1:5" ht="15">
      <c r="A104" s="12" t="s">
        <v>119</v>
      </c>
      <c r="B104" s="14">
        <v>421</v>
      </c>
      <c r="C104" s="14"/>
      <c r="D104" s="17">
        <v>8992842084</v>
      </c>
      <c r="E104" s="17">
        <v>8992842084</v>
      </c>
    </row>
    <row r="105" spans="1:5" ht="15">
      <c r="A105" s="12" t="s">
        <v>120</v>
      </c>
      <c r="B105" s="14">
        <v>422</v>
      </c>
      <c r="C105" s="14"/>
      <c r="D105" s="17"/>
      <c r="E105" s="17"/>
    </row>
    <row r="106" spans="1:5" ht="15">
      <c r="A106" s="13" t="s">
        <v>121</v>
      </c>
      <c r="B106" s="11">
        <v>430</v>
      </c>
      <c r="C106" s="14"/>
      <c r="D106" s="16">
        <f>SUM(D107:D108)</f>
        <v>0</v>
      </c>
      <c r="E106" s="16">
        <f>SUM(E107:E108)</f>
        <v>0</v>
      </c>
    </row>
    <row r="107" spans="1:5" ht="15">
      <c r="A107" s="12" t="s">
        <v>122</v>
      </c>
      <c r="B107" s="14">
        <v>432</v>
      </c>
      <c r="C107" s="14"/>
      <c r="D107" s="17"/>
      <c r="E107" s="17"/>
    </row>
    <row r="108" spans="1:5" ht="15">
      <c r="A108" s="12" t="s">
        <v>123</v>
      </c>
      <c r="B108" s="14">
        <v>433</v>
      </c>
      <c r="C108" s="14"/>
      <c r="D108" s="17"/>
      <c r="E108" s="17"/>
    </row>
    <row r="109" spans="1:5" ht="15">
      <c r="A109" s="18"/>
      <c r="B109" s="19"/>
      <c r="C109" s="19"/>
      <c r="D109" s="20"/>
      <c r="E109" s="20"/>
    </row>
    <row r="110" spans="1:5" ht="15">
      <c r="A110" s="21" t="s">
        <v>124</v>
      </c>
      <c r="B110" s="21">
        <v>440</v>
      </c>
      <c r="C110" s="22"/>
      <c r="D110" s="23">
        <f>D69+D92</f>
        <v>280263536277</v>
      </c>
      <c r="E110" s="23">
        <f>E69+E92</f>
        <v>242431972722</v>
      </c>
    </row>
    <row r="111" ht="15">
      <c r="A111" s="24"/>
    </row>
    <row r="112" spans="1:4" ht="15">
      <c r="A112" s="24"/>
      <c r="D112" s="40">
        <f>D110-D66</f>
        <v>0</v>
      </c>
    </row>
    <row r="113" ht="15">
      <c r="A113" s="24"/>
    </row>
    <row r="114" spans="1:5" ht="15.75">
      <c r="A114" s="112" t="s">
        <v>125</v>
      </c>
      <c r="B114" s="112"/>
      <c r="C114" s="112"/>
      <c r="D114" s="112"/>
      <c r="E114" s="112"/>
    </row>
    <row r="115" ht="15">
      <c r="A115" s="24"/>
    </row>
    <row r="116" spans="1:5" ht="14.25">
      <c r="A116" s="25" t="s">
        <v>126</v>
      </c>
      <c r="B116" s="108" t="s">
        <v>127</v>
      </c>
      <c r="C116" s="109"/>
      <c r="D116" s="25" t="s">
        <v>128</v>
      </c>
      <c r="E116" s="25" t="s">
        <v>142</v>
      </c>
    </row>
    <row r="117" spans="1:5" ht="15">
      <c r="A117" s="26" t="s">
        <v>129</v>
      </c>
      <c r="B117" s="27">
        <v>2</v>
      </c>
      <c r="C117" s="28">
        <v>4</v>
      </c>
      <c r="D117" s="29"/>
      <c r="E117" s="29"/>
    </row>
    <row r="118" spans="1:5" ht="15">
      <c r="A118" s="12" t="s">
        <v>130</v>
      </c>
      <c r="B118" s="30"/>
      <c r="C118" s="31"/>
      <c r="D118" s="32"/>
      <c r="E118" s="32"/>
    </row>
    <row r="119" spans="1:5" ht="15">
      <c r="A119" s="12" t="s">
        <v>131</v>
      </c>
      <c r="B119" s="30"/>
      <c r="C119" s="31"/>
      <c r="D119" s="32"/>
      <c r="E119" s="32"/>
    </row>
    <row r="120" spans="1:5" ht="15">
      <c r="A120" s="12" t="s">
        <v>132</v>
      </c>
      <c r="B120" s="30"/>
      <c r="C120" s="31"/>
      <c r="D120" s="17">
        <v>1360173690</v>
      </c>
      <c r="E120" s="17">
        <v>1360173690</v>
      </c>
    </row>
    <row r="121" spans="1:5" ht="15">
      <c r="A121" s="12" t="s">
        <v>133</v>
      </c>
      <c r="B121" s="30"/>
      <c r="C121" s="31"/>
      <c r="D121" s="32"/>
      <c r="E121" s="32"/>
    </row>
    <row r="122" spans="1:5" ht="15">
      <c r="A122" s="12" t="s">
        <v>134</v>
      </c>
      <c r="B122" s="30"/>
      <c r="C122" s="31"/>
      <c r="D122" s="33">
        <v>295529.38</v>
      </c>
      <c r="E122" s="33">
        <v>106447.97</v>
      </c>
    </row>
    <row r="123" spans="1:5" ht="15">
      <c r="A123" s="12" t="s">
        <v>135</v>
      </c>
      <c r="B123" s="30"/>
      <c r="C123" s="31"/>
      <c r="D123" s="33">
        <v>5055.88</v>
      </c>
      <c r="E123" s="33">
        <v>5060.43</v>
      </c>
    </row>
    <row r="124" spans="1:5" ht="15">
      <c r="A124" s="12" t="s">
        <v>136</v>
      </c>
      <c r="B124" s="30"/>
      <c r="C124" s="31"/>
      <c r="D124" s="32"/>
      <c r="E124" s="32"/>
    </row>
    <row r="125" spans="1:5" ht="15">
      <c r="A125" s="34"/>
      <c r="B125" s="35"/>
      <c r="C125" s="36"/>
      <c r="D125" s="37"/>
      <c r="E125" s="37"/>
    </row>
    <row r="126" ht="15">
      <c r="A126" s="24"/>
    </row>
    <row r="127" spans="1:4" ht="15">
      <c r="A127" s="24"/>
      <c r="D127" s="24" t="s">
        <v>141</v>
      </c>
    </row>
    <row r="128" spans="1:4" ht="14.25">
      <c r="A128" s="38" t="s">
        <v>137</v>
      </c>
      <c r="D128" s="39" t="s">
        <v>138</v>
      </c>
    </row>
    <row r="129" ht="15">
      <c r="A129" s="24"/>
    </row>
    <row r="130" ht="15">
      <c r="A130" s="24"/>
    </row>
  </sheetData>
  <mergeCells count="5">
    <mergeCell ref="B116:C116"/>
    <mergeCell ref="A6:E6"/>
    <mergeCell ref="A7:E7"/>
    <mergeCell ref="A8:E8"/>
    <mergeCell ref="A114:E114"/>
  </mergeCells>
  <printOptions/>
  <pageMargins left="0.75" right="0" top="0.5" bottom="0.75" header="0.5" footer="0.5"/>
  <pageSetup horizontalDpi="600" verticalDpi="600" orientation="landscape"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G175"/>
  <sheetViews>
    <sheetView workbookViewId="0" topLeftCell="A10">
      <selection activeCell="D34" sqref="D34"/>
    </sheetView>
  </sheetViews>
  <sheetFormatPr defaultColWidth="9.140625" defaultRowHeight="12.75"/>
  <cols>
    <col min="1" max="1" width="47.421875" style="2" customWidth="1"/>
    <col min="2" max="2" width="7.28125" style="2" customWidth="1"/>
    <col min="3" max="3" width="9.140625" style="2" customWidth="1"/>
    <col min="4" max="7" width="18.7109375" style="2" customWidth="1"/>
    <col min="8" max="16384" width="9.140625" style="2" customWidth="1"/>
  </cols>
  <sheetData>
    <row r="1" spans="1:6" ht="12.75">
      <c r="A1" s="1" t="s">
        <v>0</v>
      </c>
      <c r="F1" s="1" t="s">
        <v>144</v>
      </c>
    </row>
    <row r="2" spans="1:6" ht="12.75">
      <c r="A2" s="1" t="s">
        <v>2</v>
      </c>
      <c r="F2" s="2" t="s">
        <v>3</v>
      </c>
    </row>
    <row r="3" spans="1:6" ht="12.75">
      <c r="A3" s="1" t="s">
        <v>145</v>
      </c>
      <c r="F3" s="2" t="s">
        <v>146</v>
      </c>
    </row>
    <row r="5" spans="1:7" ht="18.75">
      <c r="A5" s="110" t="s">
        <v>147</v>
      </c>
      <c r="B5" s="110"/>
      <c r="C5" s="110"/>
      <c r="D5" s="110"/>
      <c r="E5" s="110"/>
      <c r="F5" s="110"/>
      <c r="G5" s="110"/>
    </row>
    <row r="6" spans="1:7" ht="15.75">
      <c r="A6" s="116" t="s">
        <v>139</v>
      </c>
      <c r="B6" s="116"/>
      <c r="C6" s="116"/>
      <c r="D6" s="116"/>
      <c r="E6" s="116"/>
      <c r="F6" s="116"/>
      <c r="G6" s="116"/>
    </row>
    <row r="7" ht="12.75">
      <c r="F7" s="4" t="s">
        <v>7</v>
      </c>
    </row>
    <row r="8" spans="1:7" ht="15">
      <c r="A8" s="41"/>
      <c r="B8" s="42" t="s">
        <v>148</v>
      </c>
      <c r="C8" s="42" t="s">
        <v>8</v>
      </c>
      <c r="D8" s="117" t="s">
        <v>184</v>
      </c>
      <c r="E8" s="118"/>
      <c r="F8" s="117" t="s">
        <v>149</v>
      </c>
      <c r="G8" s="118"/>
    </row>
    <row r="9" spans="1:7" ht="15">
      <c r="A9" s="44" t="s">
        <v>126</v>
      </c>
      <c r="B9" s="45" t="s">
        <v>150</v>
      </c>
      <c r="C9" s="45" t="s">
        <v>11</v>
      </c>
      <c r="D9" s="46"/>
      <c r="E9" s="47"/>
      <c r="F9" s="113" t="s">
        <v>151</v>
      </c>
      <c r="G9" s="114"/>
    </row>
    <row r="10" spans="1:7" ht="15">
      <c r="A10" s="49"/>
      <c r="B10" s="50"/>
      <c r="C10" s="50"/>
      <c r="D10" s="51" t="s">
        <v>152</v>
      </c>
      <c r="E10" s="51" t="s">
        <v>153</v>
      </c>
      <c r="F10" s="51" t="s">
        <v>152</v>
      </c>
      <c r="G10" s="51" t="s">
        <v>153</v>
      </c>
    </row>
    <row r="11" spans="1:7" ht="15">
      <c r="A11" s="51">
        <v>1</v>
      </c>
      <c r="B11" s="51">
        <v>2</v>
      </c>
      <c r="C11" s="51">
        <v>3</v>
      </c>
      <c r="D11" s="51">
        <v>4</v>
      </c>
      <c r="E11" s="51">
        <v>5</v>
      </c>
      <c r="F11" s="51">
        <v>6</v>
      </c>
      <c r="G11" s="51">
        <v>7</v>
      </c>
    </row>
    <row r="12" spans="1:7" ht="15">
      <c r="A12" s="26" t="s">
        <v>154</v>
      </c>
      <c r="B12" s="52">
        <v>1</v>
      </c>
      <c r="C12" s="52" t="s">
        <v>155</v>
      </c>
      <c r="D12" s="53">
        <v>49066525489</v>
      </c>
      <c r="E12" s="53">
        <v>106879997618</v>
      </c>
      <c r="F12" s="53">
        <v>188485970936</v>
      </c>
      <c r="G12" s="53">
        <v>225036035143</v>
      </c>
    </row>
    <row r="13" spans="1:7" ht="15">
      <c r="A13" s="12" t="s">
        <v>156</v>
      </c>
      <c r="B13" s="14">
        <v>2</v>
      </c>
      <c r="C13" s="14"/>
      <c r="D13" s="17"/>
      <c r="E13" s="17"/>
      <c r="F13" s="17"/>
      <c r="G13" s="17"/>
    </row>
    <row r="14" spans="1:7" ht="15">
      <c r="A14" s="12" t="s">
        <v>157</v>
      </c>
      <c r="B14" s="14">
        <v>10</v>
      </c>
      <c r="C14" s="14"/>
      <c r="D14" s="17">
        <f>D12-D13</f>
        <v>49066525489</v>
      </c>
      <c r="E14" s="17">
        <f>E12-E13</f>
        <v>106879997618</v>
      </c>
      <c r="F14" s="17">
        <f>F12-F13</f>
        <v>188485970936</v>
      </c>
      <c r="G14" s="17">
        <f>G12-G13</f>
        <v>225036035143</v>
      </c>
    </row>
    <row r="15" spans="1:7" ht="15">
      <c r="A15" s="12" t="s">
        <v>158</v>
      </c>
      <c r="B15" s="14"/>
      <c r="C15" s="14"/>
      <c r="D15" s="17"/>
      <c r="E15" s="17"/>
      <c r="F15" s="17"/>
      <c r="G15" s="17"/>
    </row>
    <row r="16" spans="1:7" ht="15">
      <c r="A16" s="12" t="s">
        <v>159</v>
      </c>
      <c r="B16" s="14">
        <v>11</v>
      </c>
      <c r="C16" s="14" t="s">
        <v>160</v>
      </c>
      <c r="D16" s="17">
        <v>44242869772</v>
      </c>
      <c r="E16" s="17">
        <v>99671089508</v>
      </c>
      <c r="F16" s="17">
        <v>171453927863</v>
      </c>
      <c r="G16" s="17">
        <v>204670690660</v>
      </c>
    </row>
    <row r="17" spans="1:7" ht="15">
      <c r="A17" s="12" t="s">
        <v>161</v>
      </c>
      <c r="B17" s="14">
        <v>20</v>
      </c>
      <c r="C17" s="14"/>
      <c r="D17" s="17">
        <f>D14-D16</f>
        <v>4823655717</v>
      </c>
      <c r="E17" s="17">
        <f>E14-E16</f>
        <v>7208908110</v>
      </c>
      <c r="F17" s="17">
        <f>F14-F16</f>
        <v>17032043073</v>
      </c>
      <c r="G17" s="17">
        <f>G14-G16</f>
        <v>20365344483</v>
      </c>
    </row>
    <row r="18" spans="1:7" ht="15">
      <c r="A18" s="12" t="s">
        <v>162</v>
      </c>
      <c r="B18" s="14"/>
      <c r="C18" s="14"/>
      <c r="D18" s="17"/>
      <c r="E18" s="17"/>
      <c r="F18" s="17"/>
      <c r="G18" s="17"/>
    </row>
    <row r="19" spans="1:7" ht="15">
      <c r="A19" s="12" t="s">
        <v>163</v>
      </c>
      <c r="B19" s="14">
        <v>21</v>
      </c>
      <c r="C19" s="14" t="s">
        <v>164</v>
      </c>
      <c r="D19" s="17">
        <v>3969403309</v>
      </c>
      <c r="E19" s="17">
        <v>7639249335</v>
      </c>
      <c r="F19" s="17">
        <v>13454464260</v>
      </c>
      <c r="G19" s="17">
        <v>19639044295</v>
      </c>
    </row>
    <row r="20" spans="1:7" ht="15">
      <c r="A20" s="12" t="s">
        <v>165</v>
      </c>
      <c r="B20" s="14">
        <v>22</v>
      </c>
      <c r="C20" s="14" t="s">
        <v>166</v>
      </c>
      <c r="D20" s="17">
        <v>1085345526</v>
      </c>
      <c r="E20" s="17">
        <v>1651670524</v>
      </c>
      <c r="F20" s="17">
        <v>3190554999</v>
      </c>
      <c r="G20" s="17">
        <v>4337635734</v>
      </c>
    </row>
    <row r="21" spans="1:7" ht="15">
      <c r="A21" s="12" t="s">
        <v>167</v>
      </c>
      <c r="B21" s="14">
        <v>23</v>
      </c>
      <c r="C21" s="14"/>
      <c r="D21" s="17">
        <v>522969564</v>
      </c>
      <c r="E21" s="17">
        <v>1640112975</v>
      </c>
      <c r="F21" s="17">
        <v>2079071997</v>
      </c>
      <c r="G21" s="17">
        <v>3056210136</v>
      </c>
    </row>
    <row r="22" spans="1:7" ht="15">
      <c r="A22" s="12" t="s">
        <v>168</v>
      </c>
      <c r="B22" s="14">
        <v>24</v>
      </c>
      <c r="C22" s="14"/>
      <c r="D22" s="17">
        <v>2071841103</v>
      </c>
      <c r="E22" s="17">
        <v>3008534148</v>
      </c>
      <c r="F22" s="17">
        <v>6502492731</v>
      </c>
      <c r="G22" s="17">
        <v>8189342354</v>
      </c>
    </row>
    <row r="23" spans="1:7" ht="15">
      <c r="A23" s="12" t="s">
        <v>169</v>
      </c>
      <c r="B23" s="14">
        <v>25</v>
      </c>
      <c r="C23" s="14"/>
      <c r="D23" s="17">
        <v>1360826175</v>
      </c>
      <c r="E23" s="17">
        <v>1485971586</v>
      </c>
      <c r="F23" s="17">
        <v>4112309259</v>
      </c>
      <c r="G23" s="17">
        <v>3961824137</v>
      </c>
    </row>
    <row r="24" spans="1:7" ht="15">
      <c r="A24" s="12" t="s">
        <v>170</v>
      </c>
      <c r="B24" s="14">
        <v>30</v>
      </c>
      <c r="C24" s="14"/>
      <c r="D24" s="17">
        <f>D17+D19-D20-D22-D23</f>
        <v>4275046222</v>
      </c>
      <c r="E24" s="17">
        <f>E17+E19-E20-E22-E23</f>
        <v>8701981187</v>
      </c>
      <c r="F24" s="17">
        <f>F17+F19-F20-F22-F23</f>
        <v>16681150344</v>
      </c>
      <c r="G24" s="17">
        <f>G17+G19-G20-G22-G23</f>
        <v>23515586553</v>
      </c>
    </row>
    <row r="25" spans="1:7" ht="15">
      <c r="A25" s="12" t="s">
        <v>171</v>
      </c>
      <c r="B25" s="14"/>
      <c r="C25" s="14"/>
      <c r="D25" s="17"/>
      <c r="E25" s="17"/>
      <c r="F25" s="17"/>
      <c r="G25" s="17"/>
    </row>
    <row r="26" spans="1:7" ht="15">
      <c r="A26" s="12" t="s">
        <v>172</v>
      </c>
      <c r="B26" s="14">
        <v>31</v>
      </c>
      <c r="C26" s="14"/>
      <c r="D26" s="17">
        <v>4658971</v>
      </c>
      <c r="E26" s="17">
        <v>17578184</v>
      </c>
      <c r="F26" s="17">
        <v>196209773</v>
      </c>
      <c r="G26" s="17">
        <v>26948863</v>
      </c>
    </row>
    <row r="27" spans="1:7" ht="15">
      <c r="A27" s="12" t="s">
        <v>173</v>
      </c>
      <c r="B27" s="14">
        <v>32</v>
      </c>
      <c r="C27" s="14"/>
      <c r="D27" s="17">
        <v>433</v>
      </c>
      <c r="E27" s="17">
        <v>10</v>
      </c>
      <c r="F27" s="17">
        <v>42349</v>
      </c>
      <c r="G27" s="17">
        <v>23303667</v>
      </c>
    </row>
    <row r="28" spans="1:7" ht="15">
      <c r="A28" s="12" t="s">
        <v>174</v>
      </c>
      <c r="B28" s="14">
        <v>40</v>
      </c>
      <c r="C28" s="14"/>
      <c r="D28" s="17">
        <f>D26-D27</f>
        <v>4658538</v>
      </c>
      <c r="E28" s="17">
        <f>E26-E27</f>
        <v>17578174</v>
      </c>
      <c r="F28" s="17">
        <f>F26-F27</f>
        <v>196167424</v>
      </c>
      <c r="G28" s="17">
        <f>G26-G27</f>
        <v>3645196</v>
      </c>
    </row>
    <row r="29" spans="1:7" ht="15">
      <c r="A29" s="12" t="s">
        <v>175</v>
      </c>
      <c r="B29" s="14">
        <v>50</v>
      </c>
      <c r="C29" s="14"/>
      <c r="D29" s="17">
        <f>D24+D28</f>
        <v>4279704760</v>
      </c>
      <c r="E29" s="17">
        <f>E24+E28</f>
        <v>8719559361</v>
      </c>
      <c r="F29" s="17">
        <f>F24+F28</f>
        <v>16877317768</v>
      </c>
      <c r="G29" s="17">
        <f>G24+G28</f>
        <v>23519231749</v>
      </c>
    </row>
    <row r="30" spans="1:7" ht="15">
      <c r="A30" s="12" t="s">
        <v>176</v>
      </c>
      <c r="B30" s="14">
        <v>51</v>
      </c>
      <c r="C30" s="14" t="s">
        <v>177</v>
      </c>
      <c r="D30" s="17">
        <v>984782667</v>
      </c>
      <c r="E30" s="17">
        <v>2173062965</v>
      </c>
      <c r="F30" s="17">
        <v>3752541304</v>
      </c>
      <c r="G30" s="17">
        <v>5868981062</v>
      </c>
    </row>
    <row r="31" spans="1:7" ht="15">
      <c r="A31" s="12" t="s">
        <v>178</v>
      </c>
      <c r="B31" s="14">
        <v>52</v>
      </c>
      <c r="C31" s="14" t="s">
        <v>177</v>
      </c>
      <c r="D31" s="17"/>
      <c r="E31" s="17"/>
      <c r="F31" s="17"/>
      <c r="G31" s="17"/>
    </row>
    <row r="32" spans="1:7" ht="15">
      <c r="A32" s="12" t="s">
        <v>179</v>
      </c>
      <c r="B32" s="14">
        <v>60</v>
      </c>
      <c r="C32" s="14"/>
      <c r="D32" s="17">
        <f>D29-D30</f>
        <v>3294922093</v>
      </c>
      <c r="E32" s="17">
        <f>E29-E30</f>
        <v>6546496396</v>
      </c>
      <c r="F32" s="17">
        <f>F29-F30</f>
        <v>13124776464</v>
      </c>
      <c r="G32" s="17">
        <f>G29-G30</f>
        <v>17650250687</v>
      </c>
    </row>
    <row r="33" spans="1:7" ht="15">
      <c r="A33" s="12" t="s">
        <v>180</v>
      </c>
      <c r="B33" s="14"/>
      <c r="C33" s="14"/>
      <c r="D33" s="17"/>
      <c r="E33" s="17"/>
      <c r="F33" s="17"/>
      <c r="G33" s="17"/>
    </row>
    <row r="34" spans="1:7" ht="15">
      <c r="A34" s="34" t="s">
        <v>181</v>
      </c>
      <c r="B34" s="22">
        <v>70</v>
      </c>
      <c r="C34" s="22"/>
      <c r="D34" s="54">
        <f>D32/(8214692-303170)</f>
        <v>416.4713304216306</v>
      </c>
      <c r="E34" s="54">
        <f>E32/8038622</f>
        <v>814.3804244060735</v>
      </c>
      <c r="F34" s="54">
        <f>F32/(8214692-301548)</f>
        <v>1658.6045273534767</v>
      </c>
      <c r="G34" s="54">
        <f>G32/8048222</f>
        <v>2193.062105766963</v>
      </c>
    </row>
    <row r="35" spans="1:7" ht="15">
      <c r="A35" s="24"/>
      <c r="B35" s="24"/>
      <c r="C35" s="24"/>
      <c r="D35" s="24"/>
      <c r="E35" s="55" t="s">
        <v>185</v>
      </c>
      <c r="F35" s="24"/>
      <c r="G35" s="24"/>
    </row>
    <row r="36" spans="1:7" ht="15">
      <c r="A36" s="38" t="s">
        <v>182</v>
      </c>
      <c r="B36" s="38" t="s">
        <v>183</v>
      </c>
      <c r="C36" s="24"/>
      <c r="D36" s="24"/>
      <c r="E36" s="115" t="s">
        <v>138</v>
      </c>
      <c r="F36" s="115"/>
      <c r="G36" s="24"/>
    </row>
    <row r="37" spans="1:7" ht="15">
      <c r="A37" s="38"/>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sheetData>
  <mergeCells count="6">
    <mergeCell ref="F9:G9"/>
    <mergeCell ref="E36:F36"/>
    <mergeCell ref="A5:G5"/>
    <mergeCell ref="A6:G6"/>
    <mergeCell ref="D8:E8"/>
    <mergeCell ref="F8:G8"/>
  </mergeCells>
  <printOptions/>
  <pageMargins left="0.5" right="0" top="0.5" bottom="0.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71"/>
  <sheetViews>
    <sheetView workbookViewId="0" topLeftCell="A1">
      <selection activeCell="A1" sqref="A1"/>
    </sheetView>
  </sheetViews>
  <sheetFormatPr defaultColWidth="9.140625" defaultRowHeight="12.75"/>
  <cols>
    <col min="1" max="1" width="67.8515625" style="2" customWidth="1"/>
    <col min="2" max="3" width="9.140625" style="2" customWidth="1"/>
    <col min="4" max="5" width="21.7109375" style="2" customWidth="1"/>
    <col min="6" max="16384" width="9.140625" style="2" customWidth="1"/>
  </cols>
  <sheetData>
    <row r="1" spans="1:4" ht="12.75">
      <c r="A1" s="1" t="s">
        <v>186</v>
      </c>
      <c r="D1" s="3" t="s">
        <v>187</v>
      </c>
    </row>
    <row r="2" spans="1:4" ht="12.75">
      <c r="A2" s="1" t="s">
        <v>188</v>
      </c>
      <c r="D2" s="2" t="s">
        <v>3</v>
      </c>
    </row>
    <row r="3" spans="1:4" ht="12.75">
      <c r="A3" s="1" t="s">
        <v>189</v>
      </c>
      <c r="D3" s="2" t="s">
        <v>190</v>
      </c>
    </row>
    <row r="5" spans="1:5" ht="18.75">
      <c r="A5" s="110" t="s">
        <v>191</v>
      </c>
      <c r="B5" s="110"/>
      <c r="C5" s="110"/>
      <c r="D5" s="110"/>
      <c r="E5" s="110"/>
    </row>
    <row r="6" spans="1:5" ht="15">
      <c r="A6" s="119" t="s">
        <v>192</v>
      </c>
      <c r="B6" s="119"/>
      <c r="C6" s="119"/>
      <c r="D6" s="119"/>
      <c r="E6" s="119"/>
    </row>
    <row r="7" spans="1:5" ht="15.75">
      <c r="A7" s="112" t="s">
        <v>184</v>
      </c>
      <c r="B7" s="112"/>
      <c r="C7" s="112"/>
      <c r="D7" s="112"/>
      <c r="E7" s="112"/>
    </row>
    <row r="8" ht="12.75">
      <c r="D8" s="4" t="s">
        <v>7</v>
      </c>
    </row>
    <row r="9" spans="1:5" ht="15">
      <c r="A9" s="57"/>
      <c r="B9" s="42" t="s">
        <v>148</v>
      </c>
      <c r="C9" s="42" t="s">
        <v>193</v>
      </c>
      <c r="D9" s="108" t="s">
        <v>194</v>
      </c>
      <c r="E9" s="109"/>
    </row>
    <row r="10" spans="1:5" ht="15">
      <c r="A10" s="58" t="s">
        <v>126</v>
      </c>
      <c r="B10" s="50" t="s">
        <v>150</v>
      </c>
      <c r="C10" s="50" t="s">
        <v>11</v>
      </c>
      <c r="D10" s="51" t="s">
        <v>152</v>
      </c>
      <c r="E10" s="51" t="s">
        <v>153</v>
      </c>
    </row>
    <row r="11" spans="1:5" ht="12.75">
      <c r="A11" s="9">
        <v>1</v>
      </c>
      <c r="B11" s="9">
        <v>2</v>
      </c>
      <c r="C11" s="9">
        <v>3</v>
      </c>
      <c r="D11" s="9">
        <v>4</v>
      </c>
      <c r="E11" s="9">
        <v>5</v>
      </c>
    </row>
    <row r="12" spans="1:5" ht="12.75">
      <c r="A12" s="29"/>
      <c r="B12" s="29"/>
      <c r="C12" s="29"/>
      <c r="D12" s="29"/>
      <c r="E12" s="29"/>
    </row>
    <row r="13" spans="1:5" ht="14.25">
      <c r="A13" s="13" t="s">
        <v>195</v>
      </c>
      <c r="B13" s="32"/>
      <c r="C13" s="32"/>
      <c r="D13" s="59"/>
      <c r="E13" s="59"/>
    </row>
    <row r="14" spans="1:5" ht="15">
      <c r="A14" s="60" t="s">
        <v>196</v>
      </c>
      <c r="B14" s="61" t="s">
        <v>197</v>
      </c>
      <c r="C14" s="12"/>
      <c r="D14" s="17">
        <v>4279704760</v>
      </c>
      <c r="E14" s="17">
        <v>8719559361</v>
      </c>
    </row>
    <row r="15" spans="1:5" ht="15">
      <c r="A15" s="60" t="s">
        <v>198</v>
      </c>
      <c r="B15" s="14"/>
      <c r="C15" s="12"/>
      <c r="D15" s="62">
        <f>SUM(D16:D20)</f>
        <v>-1544511266</v>
      </c>
      <c r="E15" s="62">
        <f>SUM(E16:E20)</f>
        <v>-4248351599</v>
      </c>
    </row>
    <row r="16" spans="1:5" ht="15">
      <c r="A16" s="12" t="s">
        <v>199</v>
      </c>
      <c r="B16" s="61" t="s">
        <v>200</v>
      </c>
      <c r="C16" s="12"/>
      <c r="D16" s="17">
        <v>270976953</v>
      </c>
      <c r="E16" s="17">
        <v>385033161</v>
      </c>
    </row>
    <row r="17" spans="1:5" ht="15">
      <c r="A17" s="12" t="s">
        <v>201</v>
      </c>
      <c r="B17" s="61" t="s">
        <v>202</v>
      </c>
      <c r="C17" s="12"/>
      <c r="D17" s="17">
        <v>545600000</v>
      </c>
      <c r="E17" s="17">
        <v>-407070136</v>
      </c>
    </row>
    <row r="18" spans="1:5" ht="15">
      <c r="A18" s="12" t="s">
        <v>203</v>
      </c>
      <c r="B18" s="61" t="s">
        <v>204</v>
      </c>
      <c r="C18" s="12"/>
      <c r="E18" s="17"/>
    </row>
    <row r="19" spans="1:5" ht="15">
      <c r="A19" s="12" t="s">
        <v>205</v>
      </c>
      <c r="B19" s="61" t="s">
        <v>206</v>
      </c>
      <c r="C19" s="12"/>
      <c r="D19" s="17">
        <v>-2884057783</v>
      </c>
      <c r="E19" s="17">
        <v>-5866427599</v>
      </c>
    </row>
    <row r="20" spans="1:5" ht="15">
      <c r="A20" s="12" t="s">
        <v>207</v>
      </c>
      <c r="B20" s="61" t="s">
        <v>208</v>
      </c>
      <c r="C20" s="12"/>
      <c r="D20" s="17">
        <v>522969564</v>
      </c>
      <c r="E20" s="17">
        <v>1640112975</v>
      </c>
    </row>
    <row r="21" spans="1:5" ht="15">
      <c r="A21" s="60" t="s">
        <v>209</v>
      </c>
      <c r="B21" s="61" t="s">
        <v>210</v>
      </c>
      <c r="C21" s="12"/>
      <c r="D21" s="17">
        <f>D14+D15</f>
        <v>2735193494</v>
      </c>
      <c r="E21" s="17">
        <f>E14+E15</f>
        <v>4471207762</v>
      </c>
    </row>
    <row r="22" spans="1:5" ht="15">
      <c r="A22" s="12" t="s">
        <v>211</v>
      </c>
      <c r="B22" s="61" t="s">
        <v>212</v>
      </c>
      <c r="C22" s="12"/>
      <c r="D22" s="17">
        <v>-39512681999</v>
      </c>
      <c r="E22" s="17">
        <v>-31660202667</v>
      </c>
    </row>
    <row r="23" spans="1:5" ht="15">
      <c r="A23" s="12" t="s">
        <v>213</v>
      </c>
      <c r="B23" s="14">
        <v>10</v>
      </c>
      <c r="C23" s="12"/>
      <c r="D23" s="17">
        <v>9807767986</v>
      </c>
      <c r="E23" s="17">
        <v>-43398316070</v>
      </c>
    </row>
    <row r="24" spans="1:5" ht="15">
      <c r="A24" s="12" t="s">
        <v>214</v>
      </c>
      <c r="B24" s="61" t="s">
        <v>215</v>
      </c>
      <c r="C24" s="12"/>
      <c r="D24" s="17">
        <v>24175790979</v>
      </c>
      <c r="E24" s="17">
        <v>7794006685</v>
      </c>
    </row>
    <row r="25" spans="1:5" ht="15">
      <c r="A25" s="12" t="s">
        <v>216</v>
      </c>
      <c r="B25" s="14"/>
      <c r="C25" s="12"/>
      <c r="D25" s="17"/>
      <c r="E25" s="17"/>
    </row>
    <row r="26" spans="1:5" ht="15">
      <c r="A26" s="12" t="s">
        <v>217</v>
      </c>
      <c r="B26" s="14">
        <v>12</v>
      </c>
      <c r="C26" s="12"/>
      <c r="D26" s="17">
        <v>-3193002749</v>
      </c>
      <c r="E26" s="17">
        <v>-559096581</v>
      </c>
    </row>
    <row r="27" spans="1:5" ht="15">
      <c r="A27" s="12" t="s">
        <v>218</v>
      </c>
      <c r="B27" s="14">
        <v>13</v>
      </c>
      <c r="C27" s="12"/>
      <c r="D27" s="17">
        <v>-522969564</v>
      </c>
      <c r="E27" s="17">
        <v>-1640112975</v>
      </c>
    </row>
    <row r="28" spans="1:5" ht="15">
      <c r="A28" s="12" t="s">
        <v>219</v>
      </c>
      <c r="B28" s="14">
        <v>14</v>
      </c>
      <c r="C28" s="12"/>
      <c r="D28" s="17">
        <v>-3012500000</v>
      </c>
      <c r="E28" s="17"/>
    </row>
    <row r="29" spans="1:5" ht="15">
      <c r="A29" s="12" t="s">
        <v>220</v>
      </c>
      <c r="B29" s="14">
        <v>15</v>
      </c>
      <c r="C29" s="12"/>
      <c r="D29" s="17">
        <v>33615179722</v>
      </c>
      <c r="E29" s="17">
        <v>34663827773</v>
      </c>
    </row>
    <row r="30" spans="1:5" ht="15">
      <c r="A30" s="12" t="s">
        <v>221</v>
      </c>
      <c r="B30" s="14">
        <v>16</v>
      </c>
      <c r="C30" s="12"/>
      <c r="D30" s="17">
        <v>-34967496647</v>
      </c>
      <c r="E30" s="17">
        <v>-18700193773</v>
      </c>
    </row>
    <row r="31" spans="1:5" ht="15">
      <c r="A31" s="63" t="s">
        <v>222</v>
      </c>
      <c r="B31" s="14">
        <v>20</v>
      </c>
      <c r="C31" s="12"/>
      <c r="D31" s="16">
        <f>SUM(D21:D30)</f>
        <v>-10874718778</v>
      </c>
      <c r="E31" s="16">
        <f>SUM(E21:E30)</f>
        <v>-49028879846</v>
      </c>
    </row>
    <row r="32" spans="1:5" ht="15">
      <c r="A32" s="63"/>
      <c r="B32" s="14"/>
      <c r="C32" s="12"/>
      <c r="D32" s="17"/>
      <c r="E32" s="17"/>
    </row>
    <row r="33" spans="1:5" ht="15">
      <c r="A33" s="13" t="s">
        <v>223</v>
      </c>
      <c r="B33" s="14"/>
      <c r="C33" s="12"/>
      <c r="D33" s="17"/>
      <c r="E33" s="17"/>
    </row>
    <row r="34" spans="1:5" ht="15">
      <c r="A34" s="12" t="s">
        <v>224</v>
      </c>
      <c r="B34" s="14">
        <v>21</v>
      </c>
      <c r="C34" s="12"/>
      <c r="D34" s="17"/>
      <c r="E34" s="17">
        <v>-74081819</v>
      </c>
    </row>
    <row r="35" spans="1:5" ht="15">
      <c r="A35" s="12" t="s">
        <v>225</v>
      </c>
      <c r="B35" s="14">
        <v>22</v>
      </c>
      <c r="C35" s="12"/>
      <c r="D35" s="17"/>
      <c r="E35" s="17">
        <v>7759621</v>
      </c>
    </row>
    <row r="36" spans="1:5" ht="15">
      <c r="A36" s="12" t="s">
        <v>226</v>
      </c>
      <c r="B36" s="14">
        <v>23</v>
      </c>
      <c r="C36" s="12"/>
      <c r="D36" s="17">
        <v>-142330000000</v>
      </c>
      <c r="E36" s="17">
        <v>-251047714083</v>
      </c>
    </row>
    <row r="37" spans="1:5" ht="15">
      <c r="A37" s="12" t="s">
        <v>227</v>
      </c>
      <c r="B37" s="14">
        <v>24</v>
      </c>
      <c r="C37" s="12"/>
      <c r="D37" s="17">
        <v>113256298679</v>
      </c>
      <c r="E37" s="17">
        <v>243000714083</v>
      </c>
    </row>
    <row r="38" spans="1:5" ht="15">
      <c r="A38" s="12" t="s">
        <v>228</v>
      </c>
      <c r="B38" s="14">
        <v>25</v>
      </c>
      <c r="C38" s="12"/>
      <c r="D38" s="17"/>
      <c r="E38" s="17"/>
    </row>
    <row r="39" spans="1:5" ht="15">
      <c r="A39" s="12" t="s">
        <v>229</v>
      </c>
      <c r="B39" s="14">
        <v>26</v>
      </c>
      <c r="C39" s="12"/>
      <c r="D39" s="17"/>
      <c r="E39" s="17"/>
    </row>
    <row r="40" spans="1:5" ht="15">
      <c r="A40" s="12" t="s">
        <v>230</v>
      </c>
      <c r="B40" s="14">
        <v>27</v>
      </c>
      <c r="C40" s="12"/>
      <c r="D40" s="17">
        <v>3969403309</v>
      </c>
      <c r="E40" s="17">
        <v>7639249335</v>
      </c>
    </row>
    <row r="41" spans="1:5" ht="15">
      <c r="A41" s="63" t="s">
        <v>231</v>
      </c>
      <c r="B41" s="14">
        <v>30</v>
      </c>
      <c r="C41" s="12"/>
      <c r="D41" s="16">
        <f>SUM(D34:D40)</f>
        <v>-25104298012</v>
      </c>
      <c r="E41" s="16">
        <f>SUM(E34:E40)</f>
        <v>-474072863</v>
      </c>
    </row>
    <row r="42" spans="1:5" ht="15">
      <c r="A42" s="12"/>
      <c r="B42" s="14"/>
      <c r="C42" s="12"/>
      <c r="D42" s="17"/>
      <c r="E42" s="17"/>
    </row>
    <row r="43" spans="1:5" ht="15">
      <c r="A43" s="13" t="s">
        <v>232</v>
      </c>
      <c r="B43" s="14"/>
      <c r="C43" s="12"/>
      <c r="D43" s="17"/>
      <c r="E43" s="17"/>
    </row>
    <row r="44" spans="1:5" ht="15">
      <c r="A44" s="12" t="s">
        <v>233</v>
      </c>
      <c r="B44" s="14">
        <v>31</v>
      </c>
      <c r="C44" s="12"/>
      <c r="D44" s="17"/>
      <c r="E44" s="17"/>
    </row>
    <row r="45" spans="1:5" ht="15">
      <c r="A45" s="12" t="s">
        <v>234</v>
      </c>
      <c r="B45" s="14">
        <v>32</v>
      </c>
      <c r="C45" s="12"/>
      <c r="D45" s="17"/>
      <c r="E45" s="17"/>
    </row>
    <row r="46" spans="1:5" ht="15">
      <c r="A46" s="12" t="s">
        <v>235</v>
      </c>
      <c r="B46" s="14"/>
      <c r="C46" s="12"/>
      <c r="D46" s="17"/>
      <c r="E46" s="17"/>
    </row>
    <row r="47" spans="1:5" ht="15">
      <c r="A47" s="12" t="s">
        <v>236</v>
      </c>
      <c r="B47" s="14">
        <v>33</v>
      </c>
      <c r="C47" s="12"/>
      <c r="D47" s="17">
        <v>85336558557</v>
      </c>
      <c r="E47" s="17">
        <v>150908091838</v>
      </c>
    </row>
    <row r="48" spans="1:5" ht="15">
      <c r="A48" s="12" t="s">
        <v>237</v>
      </c>
      <c r="B48" s="14">
        <v>34</v>
      </c>
      <c r="C48" s="12"/>
      <c r="D48" s="17">
        <v>-45509060571</v>
      </c>
      <c r="E48" s="17">
        <v>-101680371341</v>
      </c>
    </row>
    <row r="49" spans="1:5" ht="15">
      <c r="A49" s="12" t="s">
        <v>238</v>
      </c>
      <c r="B49" s="14">
        <v>35</v>
      </c>
      <c r="C49" s="12"/>
      <c r="D49" s="17"/>
      <c r="E49" s="17"/>
    </row>
    <row r="50" spans="1:5" ht="15">
      <c r="A50" s="12" t="s">
        <v>239</v>
      </c>
      <c r="B50" s="14">
        <v>36</v>
      </c>
      <c r="C50" s="12"/>
      <c r="D50" s="17"/>
      <c r="E50" s="17">
        <v>-24390000</v>
      </c>
    </row>
    <row r="51" spans="1:5" ht="15">
      <c r="A51" s="63" t="s">
        <v>240</v>
      </c>
      <c r="B51" s="14">
        <v>40</v>
      </c>
      <c r="C51" s="12"/>
      <c r="D51" s="16">
        <f>SUM(D44:D50)</f>
        <v>39827497986</v>
      </c>
      <c r="E51" s="16">
        <f>SUM(E44:E50)</f>
        <v>49203330497</v>
      </c>
    </row>
    <row r="52" spans="1:5" ht="15">
      <c r="A52" s="12"/>
      <c r="B52" s="14"/>
      <c r="C52" s="12"/>
      <c r="D52" s="17"/>
      <c r="E52" s="17"/>
    </row>
    <row r="53" spans="1:5" ht="15">
      <c r="A53" s="12" t="s">
        <v>241</v>
      </c>
      <c r="B53" s="14">
        <v>50</v>
      </c>
      <c r="C53" s="12"/>
      <c r="D53" s="17">
        <f>D31+D41+D51</f>
        <v>3848481196</v>
      </c>
      <c r="E53" s="17">
        <f>E31+E41+E51</f>
        <v>-299622212</v>
      </c>
    </row>
    <row r="54" spans="1:5" ht="15">
      <c r="A54" s="13" t="s">
        <v>242</v>
      </c>
      <c r="B54" s="14">
        <v>60</v>
      </c>
      <c r="C54" s="12"/>
      <c r="D54" s="17">
        <v>8047684149</v>
      </c>
      <c r="E54" s="17">
        <v>7862372759</v>
      </c>
    </row>
    <row r="55" spans="1:5" ht="15">
      <c r="A55" s="12" t="s">
        <v>243</v>
      </c>
      <c r="B55" s="14">
        <v>61</v>
      </c>
      <c r="C55" s="12"/>
      <c r="D55" s="17"/>
      <c r="E55" s="17"/>
    </row>
    <row r="56" spans="1:5" ht="15">
      <c r="A56" s="12" t="s">
        <v>244</v>
      </c>
      <c r="B56" s="14">
        <v>70</v>
      </c>
      <c r="C56" s="12"/>
      <c r="D56" s="17">
        <f>D53+D54+D55</f>
        <v>11896165345</v>
      </c>
      <c r="E56" s="17">
        <f>E53+E54+E55</f>
        <v>7562750547</v>
      </c>
    </row>
    <row r="57" spans="1:5" ht="15">
      <c r="A57" s="34"/>
      <c r="B57" s="22"/>
      <c r="C57" s="34"/>
      <c r="D57" s="54"/>
      <c r="E57" s="54"/>
    </row>
    <row r="58" spans="1:5" ht="15">
      <c r="A58" s="24"/>
      <c r="B58" s="24"/>
      <c r="C58" s="24"/>
      <c r="D58" s="24"/>
      <c r="E58" s="24"/>
    </row>
    <row r="59" spans="1:5" ht="15">
      <c r="A59" s="24"/>
      <c r="B59" s="24"/>
      <c r="C59" s="24"/>
      <c r="D59" s="55" t="s">
        <v>247</v>
      </c>
      <c r="E59" s="24"/>
    </row>
    <row r="60" spans="1:5" ht="15">
      <c r="A60" s="38" t="s">
        <v>245</v>
      </c>
      <c r="B60" s="24"/>
      <c r="C60" s="24"/>
      <c r="D60" s="39" t="s">
        <v>138</v>
      </c>
      <c r="E60" s="24"/>
    </row>
    <row r="61" spans="1:5" ht="15">
      <c r="A61" s="24"/>
      <c r="B61" s="24"/>
      <c r="C61" s="24"/>
      <c r="D61" s="24"/>
      <c r="E61" s="24"/>
    </row>
    <row r="62" spans="1:5" ht="15">
      <c r="A62" s="24"/>
      <c r="B62" s="24"/>
      <c r="C62" s="24"/>
      <c r="D62" s="24"/>
      <c r="E62" s="24"/>
    </row>
    <row r="63" spans="1:5" ht="15">
      <c r="A63" s="24"/>
      <c r="B63" s="24"/>
      <c r="C63" s="24"/>
      <c r="D63" s="24"/>
      <c r="E63" s="24"/>
    </row>
    <row r="64" spans="1:5"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sheetData>
  <mergeCells count="4">
    <mergeCell ref="A5:E5"/>
    <mergeCell ref="A6:E6"/>
    <mergeCell ref="A7:E7"/>
    <mergeCell ref="D9:E9"/>
  </mergeCells>
  <printOptions/>
  <pageMargins left="0.75" right="0" top="0.5" bottom="0.75" header="0.5" footer="0.5"/>
  <pageSetup horizontalDpi="600" verticalDpi="600"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E71"/>
  <sheetViews>
    <sheetView workbookViewId="0" topLeftCell="A37">
      <selection activeCell="A57" sqref="A57"/>
    </sheetView>
  </sheetViews>
  <sheetFormatPr defaultColWidth="9.140625" defaultRowHeight="12.75"/>
  <cols>
    <col min="1" max="1" width="67.8515625" style="2" customWidth="1"/>
    <col min="2" max="3" width="9.140625" style="2" customWidth="1"/>
    <col min="4" max="5" width="21.7109375" style="2" customWidth="1"/>
    <col min="6" max="16384" width="9.140625" style="2" customWidth="1"/>
  </cols>
  <sheetData>
    <row r="1" spans="1:4" ht="12.75">
      <c r="A1" s="1" t="s">
        <v>186</v>
      </c>
      <c r="D1" s="3" t="s">
        <v>187</v>
      </c>
    </row>
    <row r="2" spans="1:4" ht="12.75">
      <c r="A2" s="1" t="s">
        <v>188</v>
      </c>
      <c r="D2" s="2" t="s">
        <v>3</v>
      </c>
    </row>
    <row r="3" spans="1:4" ht="12.75">
      <c r="A3" s="1" t="s">
        <v>189</v>
      </c>
      <c r="D3" s="2" t="s">
        <v>190</v>
      </c>
    </row>
    <row r="5" spans="1:5" ht="18.75">
      <c r="A5" s="110" t="s">
        <v>191</v>
      </c>
      <c r="B5" s="110"/>
      <c r="C5" s="110"/>
      <c r="D5" s="110"/>
      <c r="E5" s="110"/>
    </row>
    <row r="6" spans="1:5" ht="15">
      <c r="A6" s="119" t="s">
        <v>192</v>
      </c>
      <c r="B6" s="119"/>
      <c r="C6" s="119"/>
      <c r="D6" s="119"/>
      <c r="E6" s="119"/>
    </row>
    <row r="7" spans="1:5" ht="15.75">
      <c r="A7" s="112" t="s">
        <v>246</v>
      </c>
      <c r="B7" s="112"/>
      <c r="C7" s="112"/>
      <c r="D7" s="112"/>
      <c r="E7" s="112"/>
    </row>
    <row r="8" ht="12.75">
      <c r="D8" s="4" t="s">
        <v>7</v>
      </c>
    </row>
    <row r="9" spans="1:5" ht="15">
      <c r="A9" s="57"/>
      <c r="B9" s="42" t="s">
        <v>148</v>
      </c>
      <c r="C9" s="42" t="s">
        <v>193</v>
      </c>
      <c r="D9" s="108" t="s">
        <v>194</v>
      </c>
      <c r="E9" s="109"/>
    </row>
    <row r="10" spans="1:5" ht="15">
      <c r="A10" s="58" t="s">
        <v>126</v>
      </c>
      <c r="B10" s="50" t="s">
        <v>150</v>
      </c>
      <c r="C10" s="50" t="s">
        <v>11</v>
      </c>
      <c r="D10" s="51" t="s">
        <v>152</v>
      </c>
      <c r="E10" s="51" t="s">
        <v>153</v>
      </c>
    </row>
    <row r="11" spans="1:5" ht="12.75">
      <c r="A11" s="9">
        <v>1</v>
      </c>
      <c r="B11" s="9">
        <v>2</v>
      </c>
      <c r="C11" s="9">
        <v>3</v>
      </c>
      <c r="D11" s="9">
        <v>4</v>
      </c>
      <c r="E11" s="9">
        <v>5</v>
      </c>
    </row>
    <row r="12" spans="1:5" ht="12.75">
      <c r="A12" s="29"/>
      <c r="B12" s="29"/>
      <c r="C12" s="29"/>
      <c r="D12" s="29"/>
      <c r="E12" s="29"/>
    </row>
    <row r="13" spans="1:5" ht="14.25">
      <c r="A13" s="13" t="s">
        <v>195</v>
      </c>
      <c r="B13" s="32"/>
      <c r="C13" s="32"/>
      <c r="D13" s="59"/>
      <c r="E13" s="59"/>
    </row>
    <row r="14" spans="1:5" ht="15">
      <c r="A14" s="60" t="s">
        <v>196</v>
      </c>
      <c r="B14" s="61" t="s">
        <v>197</v>
      </c>
      <c r="C14" s="12"/>
      <c r="D14" s="17">
        <v>16877317768</v>
      </c>
      <c r="E14" s="17">
        <v>23519231749</v>
      </c>
    </row>
    <row r="15" spans="1:5" ht="15">
      <c r="A15" s="60" t="s">
        <v>198</v>
      </c>
      <c r="B15" s="14"/>
      <c r="C15" s="12"/>
      <c r="D15" s="62">
        <f>SUM(D16:D20)</f>
        <v>-7312630050</v>
      </c>
      <c r="E15" s="62">
        <f>SUM(E16:E20)</f>
        <v>-10763641426</v>
      </c>
    </row>
    <row r="16" spans="1:5" ht="15">
      <c r="A16" s="12" t="s">
        <v>199</v>
      </c>
      <c r="B16" s="61" t="s">
        <v>200</v>
      </c>
      <c r="C16" s="12"/>
      <c r="D16" s="17">
        <v>823164458</v>
      </c>
      <c r="E16" s="17">
        <v>1592444756</v>
      </c>
    </row>
    <row r="17" spans="1:5" ht="15">
      <c r="A17" s="12" t="s">
        <v>201</v>
      </c>
      <c r="B17" s="61" t="s">
        <v>202</v>
      </c>
      <c r="C17" s="12"/>
      <c r="D17" s="17">
        <v>49042756</v>
      </c>
      <c r="E17" s="17">
        <v>407454694</v>
      </c>
    </row>
    <row r="18" spans="1:5" ht="15">
      <c r="A18" s="12" t="s">
        <v>203</v>
      </c>
      <c r="B18" s="61" t="s">
        <v>204</v>
      </c>
      <c r="C18" s="12"/>
      <c r="E18" s="17"/>
    </row>
    <row r="19" spans="1:5" ht="15">
      <c r="A19" s="12" t="s">
        <v>205</v>
      </c>
      <c r="B19" s="61" t="s">
        <v>206</v>
      </c>
      <c r="C19" s="12"/>
      <c r="D19" s="17">
        <v>-10263909261</v>
      </c>
      <c r="E19" s="17">
        <v>-15819751012</v>
      </c>
    </row>
    <row r="20" spans="1:5" ht="15">
      <c r="A20" s="12" t="s">
        <v>207</v>
      </c>
      <c r="B20" s="61" t="s">
        <v>208</v>
      </c>
      <c r="C20" s="12"/>
      <c r="D20" s="17">
        <v>2079071997</v>
      </c>
      <c r="E20" s="17">
        <v>3056210136</v>
      </c>
    </row>
    <row r="21" spans="1:5" ht="15">
      <c r="A21" s="60" t="s">
        <v>209</v>
      </c>
      <c r="B21" s="61" t="s">
        <v>210</v>
      </c>
      <c r="C21" s="12"/>
      <c r="D21" s="17">
        <f>D14+D15</f>
        <v>9564687718</v>
      </c>
      <c r="E21" s="62">
        <f>E14+E15</f>
        <v>12755590323</v>
      </c>
    </row>
    <row r="22" spans="1:5" ht="15">
      <c r="A22" s="12" t="s">
        <v>211</v>
      </c>
      <c r="B22" s="61" t="s">
        <v>212</v>
      </c>
      <c r="C22" s="12"/>
      <c r="D22" s="17">
        <v>-14365963800</v>
      </c>
      <c r="E22" s="17">
        <v>-34970715593</v>
      </c>
    </row>
    <row r="23" spans="1:5" ht="15">
      <c r="A23" s="12" t="s">
        <v>213</v>
      </c>
      <c r="B23" s="14">
        <v>10</v>
      </c>
      <c r="C23" s="12"/>
      <c r="D23" s="17">
        <v>-3709030</v>
      </c>
      <c r="E23" s="17">
        <v>-82759603450</v>
      </c>
    </row>
    <row r="24" spans="1:5" ht="15">
      <c r="A24" s="12" t="s">
        <v>214</v>
      </c>
      <c r="B24" s="61" t="s">
        <v>215</v>
      </c>
      <c r="C24" s="12"/>
      <c r="D24" s="17">
        <v>24017671341</v>
      </c>
      <c r="E24" s="17">
        <v>5205363456</v>
      </c>
    </row>
    <row r="25" spans="1:5" ht="15">
      <c r="A25" s="12" t="s">
        <v>216</v>
      </c>
      <c r="B25" s="14"/>
      <c r="C25" s="12"/>
      <c r="D25" s="17"/>
      <c r="E25" s="17"/>
    </row>
    <row r="26" spans="1:5" ht="15">
      <c r="A26" s="12" t="s">
        <v>217</v>
      </c>
      <c r="B26" s="14">
        <v>12</v>
      </c>
      <c r="C26" s="12"/>
      <c r="D26" s="17">
        <v>-3242602809</v>
      </c>
      <c r="E26" s="17">
        <v>-554998467</v>
      </c>
    </row>
    <row r="27" spans="1:5" ht="15">
      <c r="A27" s="12" t="s">
        <v>218</v>
      </c>
      <c r="B27" s="14">
        <v>13</v>
      </c>
      <c r="C27" s="12"/>
      <c r="D27" s="17">
        <v>-2079071997</v>
      </c>
      <c r="E27" s="17">
        <v>-3056210136</v>
      </c>
    </row>
    <row r="28" spans="1:5" ht="15">
      <c r="A28" s="12" t="s">
        <v>219</v>
      </c>
      <c r="B28" s="14">
        <v>14</v>
      </c>
      <c r="C28" s="12"/>
      <c r="D28" s="17">
        <v>-11027584900</v>
      </c>
      <c r="E28" s="17">
        <v>-2682481468</v>
      </c>
    </row>
    <row r="29" spans="1:5" ht="15">
      <c r="A29" s="12" t="s">
        <v>220</v>
      </c>
      <c r="B29" s="14">
        <v>15</v>
      </c>
      <c r="C29" s="12"/>
      <c r="D29" s="17">
        <v>115303452418</v>
      </c>
      <c r="E29" s="17">
        <v>114908117922</v>
      </c>
    </row>
    <row r="30" spans="1:5" ht="15">
      <c r="A30" s="12" t="s">
        <v>221</v>
      </c>
      <c r="B30" s="14">
        <v>16</v>
      </c>
      <c r="C30" s="12"/>
      <c r="D30" s="17">
        <v>-123105961704</v>
      </c>
      <c r="E30" s="17">
        <v>-103368129227</v>
      </c>
    </row>
    <row r="31" spans="1:5" ht="15">
      <c r="A31" s="63" t="s">
        <v>222</v>
      </c>
      <c r="B31" s="14">
        <v>20</v>
      </c>
      <c r="C31" s="12"/>
      <c r="D31" s="16">
        <f>SUM(D21:D30)</f>
        <v>-4939082763</v>
      </c>
      <c r="E31" s="16">
        <f>SUM(E21:E30)</f>
        <v>-94523066640</v>
      </c>
    </row>
    <row r="32" spans="1:5" ht="15">
      <c r="A32" s="63"/>
      <c r="B32" s="14"/>
      <c r="C32" s="12"/>
      <c r="D32" s="17"/>
      <c r="E32" s="17"/>
    </row>
    <row r="33" spans="1:5" ht="15">
      <c r="A33" s="13" t="s">
        <v>223</v>
      </c>
      <c r="B33" s="14"/>
      <c r="C33" s="12"/>
      <c r="D33" s="17"/>
      <c r="E33" s="17"/>
    </row>
    <row r="34" spans="1:5" ht="15">
      <c r="A34" s="12" t="s">
        <v>224</v>
      </c>
      <c r="B34" s="14">
        <v>21</v>
      </c>
      <c r="C34" s="12"/>
      <c r="D34" s="17"/>
      <c r="E34" s="17">
        <v>-1102902728</v>
      </c>
    </row>
    <row r="35" spans="1:5" ht="15">
      <c r="A35" s="12" t="s">
        <v>225</v>
      </c>
      <c r="B35" s="14">
        <v>22</v>
      </c>
      <c r="C35" s="12"/>
      <c r="D35" s="17"/>
      <c r="E35" s="17">
        <v>11756203</v>
      </c>
    </row>
    <row r="36" spans="1:5" ht="15">
      <c r="A36" s="12" t="s">
        <v>226</v>
      </c>
      <c r="B36" s="14">
        <v>23</v>
      </c>
      <c r="C36" s="12"/>
      <c r="D36" s="17">
        <v>-347102036050</v>
      </c>
      <c r="E36" s="17">
        <v>-528495798083</v>
      </c>
    </row>
    <row r="37" spans="1:5" ht="15">
      <c r="A37" s="12" t="s">
        <v>227</v>
      </c>
      <c r="B37" s="14">
        <v>24</v>
      </c>
      <c r="C37" s="12"/>
      <c r="D37" s="17">
        <v>332873693256</v>
      </c>
      <c r="E37" s="17">
        <v>525086798083</v>
      </c>
    </row>
    <row r="38" spans="1:5" ht="15">
      <c r="A38" s="12" t="s">
        <v>228</v>
      </c>
      <c r="B38" s="14">
        <v>25</v>
      </c>
      <c r="C38" s="12"/>
      <c r="D38" s="17"/>
      <c r="E38" s="17"/>
    </row>
    <row r="39" spans="1:5" ht="15">
      <c r="A39" s="12" t="s">
        <v>229</v>
      </c>
      <c r="B39" s="14">
        <v>26</v>
      </c>
      <c r="C39" s="12"/>
      <c r="D39" s="17"/>
      <c r="E39" s="17"/>
    </row>
    <row r="40" spans="1:5" ht="15">
      <c r="A40" s="12" t="s">
        <v>230</v>
      </c>
      <c r="B40" s="14">
        <v>27</v>
      </c>
      <c r="C40" s="12"/>
      <c r="D40" s="17">
        <v>13454464260</v>
      </c>
      <c r="E40" s="17">
        <v>19639044295</v>
      </c>
    </row>
    <row r="41" spans="1:5" ht="15">
      <c r="A41" s="63" t="s">
        <v>231</v>
      </c>
      <c r="B41" s="14">
        <v>30</v>
      </c>
      <c r="C41" s="12"/>
      <c r="D41" s="16">
        <f>SUM(D34:D40)</f>
        <v>-773878534</v>
      </c>
      <c r="E41" s="16">
        <f>SUM(E34:E40)</f>
        <v>15138897770</v>
      </c>
    </row>
    <row r="42" spans="1:5" ht="15">
      <c r="A42" s="12"/>
      <c r="B42" s="14"/>
      <c r="C42" s="12"/>
      <c r="D42" s="17"/>
      <c r="E42" s="17"/>
    </row>
    <row r="43" spans="1:5" ht="15">
      <c r="A43" s="13" t="s">
        <v>232</v>
      </c>
      <c r="B43" s="14"/>
      <c r="C43" s="12"/>
      <c r="D43" s="17"/>
      <c r="E43" s="17"/>
    </row>
    <row r="44" spans="1:5" ht="15">
      <c r="A44" s="12" t="s">
        <v>233</v>
      </c>
      <c r="B44" s="14">
        <v>31</v>
      </c>
      <c r="C44" s="12"/>
      <c r="D44" s="17"/>
      <c r="E44" s="17"/>
    </row>
    <row r="45" spans="1:5" ht="15">
      <c r="A45" s="12" t="s">
        <v>234</v>
      </c>
      <c r="B45" s="14">
        <v>32</v>
      </c>
      <c r="C45" s="12"/>
      <c r="D45" s="17"/>
      <c r="E45" s="17"/>
    </row>
    <row r="46" spans="1:5" ht="15">
      <c r="A46" s="12" t="s">
        <v>235</v>
      </c>
      <c r="B46" s="14"/>
      <c r="C46" s="12"/>
      <c r="D46" s="17"/>
      <c r="E46" s="17"/>
    </row>
    <row r="47" spans="1:5" ht="15">
      <c r="A47" s="12" t="s">
        <v>236</v>
      </c>
      <c r="B47" s="14">
        <v>33</v>
      </c>
      <c r="C47" s="12"/>
      <c r="D47" s="17">
        <v>225678242267</v>
      </c>
      <c r="E47" s="17">
        <v>278802255377</v>
      </c>
    </row>
    <row r="48" spans="1:5" ht="15">
      <c r="A48" s="12" t="s">
        <v>237</v>
      </c>
      <c r="B48" s="14">
        <v>34</v>
      </c>
      <c r="C48" s="12"/>
      <c r="D48" s="17">
        <v>-205655771034</v>
      </c>
      <c r="E48" s="17">
        <v>-179233558405</v>
      </c>
    </row>
    <row r="49" spans="1:5" ht="15">
      <c r="A49" s="12" t="s">
        <v>238</v>
      </c>
      <c r="B49" s="14">
        <v>35</v>
      </c>
      <c r="C49" s="12"/>
      <c r="D49" s="17"/>
      <c r="E49" s="17"/>
    </row>
    <row r="50" spans="1:5" ht="15">
      <c r="A50" s="12" t="s">
        <v>239</v>
      </c>
      <c r="B50" s="14">
        <v>36</v>
      </c>
      <c r="C50" s="12"/>
      <c r="D50" s="17">
        <v>-7911522000</v>
      </c>
      <c r="E50" s="17">
        <v>-16097188000</v>
      </c>
    </row>
    <row r="51" spans="1:5" ht="15">
      <c r="A51" s="63" t="s">
        <v>240</v>
      </c>
      <c r="B51" s="14">
        <v>40</v>
      </c>
      <c r="C51" s="12"/>
      <c r="D51" s="16">
        <f>SUM(D44:D50)</f>
        <v>12110949233</v>
      </c>
      <c r="E51" s="16">
        <f>SUM(E44:E50)</f>
        <v>83471508972</v>
      </c>
    </row>
    <row r="52" spans="1:5" ht="15">
      <c r="A52" s="12"/>
      <c r="B52" s="14"/>
      <c r="C52" s="12"/>
      <c r="D52" s="17"/>
      <c r="E52" s="17"/>
    </row>
    <row r="53" spans="1:5" ht="15">
      <c r="A53" s="12" t="s">
        <v>241</v>
      </c>
      <c r="B53" s="14">
        <v>50</v>
      </c>
      <c r="C53" s="12"/>
      <c r="D53" s="17">
        <f>D31+D41+D51</f>
        <v>6397987936</v>
      </c>
      <c r="E53" s="17">
        <f>E31+E41+E51</f>
        <v>4087340102</v>
      </c>
    </row>
    <row r="54" spans="1:5" ht="15">
      <c r="A54" s="13" t="s">
        <v>242</v>
      </c>
      <c r="B54" s="14">
        <v>60</v>
      </c>
      <c r="C54" s="12"/>
      <c r="D54" s="17">
        <v>5498177409</v>
      </c>
      <c r="E54" s="17">
        <v>3475410445</v>
      </c>
    </row>
    <row r="55" spans="1:5" ht="15">
      <c r="A55" s="12" t="s">
        <v>243</v>
      </c>
      <c r="B55" s="14">
        <v>61</v>
      </c>
      <c r="C55" s="12"/>
      <c r="D55" s="17"/>
      <c r="E55" s="17"/>
    </row>
    <row r="56" spans="1:5" ht="15">
      <c r="A56" s="12" t="s">
        <v>244</v>
      </c>
      <c r="B56" s="14">
        <v>70</v>
      </c>
      <c r="C56" s="12"/>
      <c r="D56" s="17">
        <f>D53+D54+D55</f>
        <v>11896165345</v>
      </c>
      <c r="E56" s="17">
        <f>E53+E54+E55</f>
        <v>7562750547</v>
      </c>
    </row>
    <row r="57" spans="1:5" ht="15">
      <c r="A57" s="34"/>
      <c r="B57" s="22"/>
      <c r="C57" s="34"/>
      <c r="D57" s="54"/>
      <c r="E57" s="54"/>
    </row>
    <row r="58" spans="1:5" ht="15">
      <c r="A58" s="24"/>
      <c r="B58" s="24"/>
      <c r="C58" s="24"/>
      <c r="D58" s="24"/>
      <c r="E58" s="24"/>
    </row>
    <row r="59" spans="1:5" ht="15">
      <c r="A59" s="24"/>
      <c r="B59" s="24"/>
      <c r="C59" s="24"/>
      <c r="D59" s="55" t="s">
        <v>247</v>
      </c>
      <c r="E59" s="24"/>
    </row>
    <row r="60" spans="1:5" ht="15">
      <c r="A60" s="38" t="s">
        <v>245</v>
      </c>
      <c r="B60" s="24"/>
      <c r="C60" s="24"/>
      <c r="D60" s="39" t="s">
        <v>138</v>
      </c>
      <c r="E60" s="24"/>
    </row>
    <row r="61" spans="1:5" ht="15">
      <c r="A61" s="24"/>
      <c r="B61" s="24"/>
      <c r="C61" s="24"/>
      <c r="D61" s="24"/>
      <c r="E61" s="24"/>
    </row>
    <row r="62" spans="1:5" ht="15">
      <c r="A62" s="24"/>
      <c r="B62" s="24"/>
      <c r="C62" s="24"/>
      <c r="D62" s="24"/>
      <c r="E62" s="24"/>
    </row>
    <row r="63" spans="1:5" ht="15">
      <c r="A63" s="24"/>
      <c r="B63" s="24"/>
      <c r="C63" s="24"/>
      <c r="D63" s="24"/>
      <c r="E63" s="24"/>
    </row>
    <row r="64" spans="1:5"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sheetData>
  <mergeCells count="4">
    <mergeCell ref="A5:E5"/>
    <mergeCell ref="A6:E6"/>
    <mergeCell ref="A7:E7"/>
    <mergeCell ref="D9:E9"/>
  </mergeCells>
  <printOptions/>
  <pageMargins left="0.75" right="0" top="0.5" bottom="0.75" header="0.5" footer="0.5"/>
  <pageSetup horizontalDpi="600" verticalDpi="600" orientation="landscape" paperSize="9"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J143"/>
  <sheetViews>
    <sheetView workbookViewId="0" topLeftCell="A124">
      <selection activeCell="B145" sqref="B145"/>
    </sheetView>
  </sheetViews>
  <sheetFormatPr defaultColWidth="9.140625" defaultRowHeight="12.75"/>
  <cols>
    <col min="1" max="1" width="51.8515625" style="24" customWidth="1"/>
    <col min="2" max="2" width="12.7109375" style="24" customWidth="1"/>
    <col min="3" max="3" width="18.140625" style="24" customWidth="1"/>
    <col min="4" max="4" width="12.7109375" style="24" customWidth="1"/>
    <col min="5" max="5" width="18.421875" style="24" customWidth="1"/>
    <col min="6" max="6" width="9.140625" style="24" customWidth="1"/>
    <col min="7" max="7" width="11.28125" style="24" customWidth="1"/>
    <col min="8" max="16384" width="9.140625" style="24" customWidth="1"/>
  </cols>
  <sheetData>
    <row r="1" spans="1:8" ht="15">
      <c r="A1" s="56" t="s">
        <v>186</v>
      </c>
      <c r="B1" s="56"/>
      <c r="E1" s="56" t="s">
        <v>248</v>
      </c>
      <c r="F1" s="56"/>
      <c r="G1" s="56"/>
      <c r="H1" s="56"/>
    </row>
    <row r="2" spans="1:4" ht="15">
      <c r="A2" s="56" t="s">
        <v>249</v>
      </c>
      <c r="B2" s="56"/>
      <c r="D2" s="24" t="s">
        <v>3</v>
      </c>
    </row>
    <row r="3" spans="1:4" ht="15">
      <c r="A3" s="56" t="s">
        <v>250</v>
      </c>
      <c r="B3" s="56"/>
      <c r="D3" s="24" t="s">
        <v>251</v>
      </c>
    </row>
    <row r="5" spans="1:10" ht="18.75">
      <c r="A5" s="110" t="s">
        <v>252</v>
      </c>
      <c r="B5" s="110"/>
      <c r="C5" s="110"/>
      <c r="D5" s="110"/>
      <c r="E5" s="110"/>
      <c r="F5" s="110"/>
      <c r="G5" s="110"/>
      <c r="H5" s="64"/>
      <c r="I5" s="64"/>
      <c r="J5" s="64"/>
    </row>
    <row r="6" spans="1:10" ht="19.5">
      <c r="A6" s="120" t="s">
        <v>356</v>
      </c>
      <c r="B6" s="120"/>
      <c r="C6" s="120"/>
      <c r="D6" s="120"/>
      <c r="E6" s="120"/>
      <c r="F6" s="120"/>
      <c r="G6" s="120"/>
      <c r="H6" s="65"/>
      <c r="I6" s="65"/>
      <c r="J6" s="65"/>
    </row>
    <row r="8" spans="1:2" ht="15">
      <c r="A8" s="38" t="s">
        <v>253</v>
      </c>
      <c r="B8" s="38"/>
    </row>
    <row r="9" ht="15">
      <c r="A9" s="24" t="s">
        <v>254</v>
      </c>
    </row>
    <row r="10" ht="15">
      <c r="A10" s="24" t="s">
        <v>255</v>
      </c>
    </row>
    <row r="11" ht="15">
      <c r="A11" s="24" t="s">
        <v>256</v>
      </c>
    </row>
    <row r="12" ht="15">
      <c r="A12" s="24" t="s">
        <v>257</v>
      </c>
    </row>
    <row r="13" ht="15">
      <c r="A13" s="24" t="s">
        <v>258</v>
      </c>
    </row>
    <row r="14" ht="15">
      <c r="A14" s="24" t="s">
        <v>259</v>
      </c>
    </row>
    <row r="15" ht="15">
      <c r="A15" s="24" t="s">
        <v>579</v>
      </c>
    </row>
    <row r="16" spans="1:5" ht="15">
      <c r="A16" s="24" t="s">
        <v>580</v>
      </c>
      <c r="E16" s="66"/>
    </row>
    <row r="18" spans="1:2" ht="15">
      <c r="A18" s="67" t="s">
        <v>260</v>
      </c>
      <c r="B18" s="67"/>
    </row>
    <row r="19" ht="15">
      <c r="A19" s="24" t="s">
        <v>261</v>
      </c>
    </row>
    <row r="21" spans="1:2" ht="15">
      <c r="A21" s="67" t="s">
        <v>262</v>
      </c>
      <c r="B21" s="67"/>
    </row>
    <row r="22" ht="15">
      <c r="A22" s="24" t="s">
        <v>263</v>
      </c>
    </row>
    <row r="23" ht="15">
      <c r="A23" s="24" t="s">
        <v>264</v>
      </c>
    </row>
    <row r="24" ht="15">
      <c r="A24" s="24" t="s">
        <v>265</v>
      </c>
    </row>
    <row r="25" ht="15">
      <c r="A25" s="24" t="s">
        <v>266</v>
      </c>
    </row>
    <row r="26" ht="15">
      <c r="A26" s="24" t="s">
        <v>267</v>
      </c>
    </row>
    <row r="27" ht="15">
      <c r="A27" s="24" t="s">
        <v>268</v>
      </c>
    </row>
    <row r="28" ht="15">
      <c r="A28" s="24" t="s">
        <v>269</v>
      </c>
    </row>
    <row r="29" ht="15">
      <c r="A29" s="24" t="s">
        <v>270</v>
      </c>
    </row>
    <row r="30" spans="1:2" ht="15">
      <c r="A30" s="67" t="s">
        <v>271</v>
      </c>
      <c r="B30" s="67"/>
    </row>
    <row r="32" spans="1:2" ht="15">
      <c r="A32" s="38" t="s">
        <v>272</v>
      </c>
      <c r="B32" s="38"/>
    </row>
    <row r="33" ht="15">
      <c r="A33" s="24" t="s">
        <v>273</v>
      </c>
    </row>
    <row r="34" ht="15">
      <c r="A34" s="24" t="s">
        <v>274</v>
      </c>
    </row>
    <row r="35" spans="1:2" ht="15">
      <c r="A35" s="38" t="s">
        <v>275</v>
      </c>
      <c r="B35" s="38"/>
    </row>
    <row r="36" spans="1:2" ht="15">
      <c r="A36" s="67" t="s">
        <v>276</v>
      </c>
      <c r="B36" s="67"/>
    </row>
    <row r="37" ht="15">
      <c r="A37" s="24" t="s">
        <v>277</v>
      </c>
    </row>
    <row r="38" ht="15">
      <c r="A38" s="24" t="s">
        <v>278</v>
      </c>
    </row>
    <row r="40" spans="1:2" ht="15">
      <c r="A40" s="67" t="s">
        <v>279</v>
      </c>
      <c r="B40" s="67"/>
    </row>
    <row r="41" ht="15">
      <c r="A41" s="24" t="s">
        <v>280</v>
      </c>
    </row>
    <row r="43" spans="1:2" ht="15">
      <c r="A43" s="67" t="s">
        <v>281</v>
      </c>
      <c r="B43" s="67"/>
    </row>
    <row r="44" ht="15">
      <c r="A44" s="24" t="s">
        <v>282</v>
      </c>
    </row>
    <row r="46" spans="1:2" ht="15">
      <c r="A46" s="38" t="s">
        <v>283</v>
      </c>
      <c r="B46" s="38"/>
    </row>
    <row r="47" ht="15">
      <c r="A47" s="24" t="s">
        <v>583</v>
      </c>
    </row>
    <row r="49" spans="1:2" ht="15">
      <c r="A49" s="38" t="s">
        <v>284</v>
      </c>
      <c r="B49" s="38"/>
    </row>
    <row r="50" ht="15">
      <c r="A50" s="24" t="s">
        <v>285</v>
      </c>
    </row>
    <row r="51" ht="15">
      <c r="A51" s="24" t="s">
        <v>286</v>
      </c>
    </row>
    <row r="53" spans="1:5" ht="15">
      <c r="A53" s="38" t="s">
        <v>287</v>
      </c>
      <c r="B53" s="38"/>
      <c r="C53" s="68" t="s">
        <v>575</v>
      </c>
      <c r="D53" s="68"/>
      <c r="E53" s="68" t="s">
        <v>288</v>
      </c>
    </row>
    <row r="54" spans="1:5" ht="15">
      <c r="A54" s="24" t="s">
        <v>289</v>
      </c>
      <c r="C54" s="69">
        <v>166275563</v>
      </c>
      <c r="D54" s="69"/>
      <c r="E54" s="69">
        <v>214179965</v>
      </c>
    </row>
    <row r="55" spans="1:5" ht="15">
      <c r="A55" s="24" t="s">
        <v>290</v>
      </c>
      <c r="C55" s="69">
        <f>SUM(C56:C58)</f>
        <v>11729889782</v>
      </c>
      <c r="D55" s="69"/>
      <c r="E55" s="69">
        <f>SUM(E56:E58)</f>
        <v>7833504184</v>
      </c>
    </row>
    <row r="56" spans="1:5" ht="15">
      <c r="A56" s="24" t="s">
        <v>291</v>
      </c>
      <c r="C56" s="69">
        <v>5478572991</v>
      </c>
      <c r="D56" s="69"/>
      <c r="E56" s="69">
        <v>3532592836</v>
      </c>
    </row>
    <row r="57" spans="1:5" ht="15">
      <c r="A57" s="24" t="s">
        <v>292</v>
      </c>
      <c r="C57" s="69">
        <v>40974807</v>
      </c>
      <c r="D57" s="69"/>
      <c r="E57" s="69">
        <v>41698526</v>
      </c>
    </row>
    <row r="58" spans="1:5" ht="15">
      <c r="A58" s="24" t="s">
        <v>293</v>
      </c>
      <c r="C58" s="69">
        <v>6210341984</v>
      </c>
      <c r="D58" s="69"/>
      <c r="E58" s="69">
        <v>4259212822</v>
      </c>
    </row>
    <row r="59" spans="1:5" ht="15">
      <c r="A59" s="56" t="s">
        <v>294</v>
      </c>
      <c r="B59" s="56"/>
      <c r="C59" s="70">
        <f>C54+C55</f>
        <v>11896165345</v>
      </c>
      <c r="D59" s="70"/>
      <c r="E59" s="70">
        <f>E54+E55</f>
        <v>8047684149</v>
      </c>
    </row>
    <row r="60" spans="1:5" ht="15">
      <c r="A60" s="71"/>
      <c r="B60" s="71"/>
      <c r="C60" s="70"/>
      <c r="D60" s="70"/>
      <c r="E60" s="70"/>
    </row>
    <row r="61" spans="1:5" ht="15">
      <c r="A61" s="71" t="s">
        <v>295</v>
      </c>
      <c r="B61" s="71"/>
      <c r="C61" s="68" t="s">
        <v>575</v>
      </c>
      <c r="D61" s="68"/>
      <c r="E61" s="68" t="s">
        <v>288</v>
      </c>
    </row>
    <row r="62" spans="1:5" ht="15">
      <c r="A62" s="72" t="s">
        <v>296</v>
      </c>
      <c r="B62" s="73" t="s">
        <v>297</v>
      </c>
      <c r="C62" s="74">
        <f>SUM(C63:C69)</f>
        <v>3540927720</v>
      </c>
      <c r="D62" s="73" t="s">
        <v>297</v>
      </c>
      <c r="E62" s="74">
        <f>SUM(E63:E69)</f>
        <v>3540927720</v>
      </c>
    </row>
    <row r="63" spans="1:5" ht="15">
      <c r="A63" s="72" t="s">
        <v>298</v>
      </c>
      <c r="B63" s="75">
        <v>5</v>
      </c>
      <c r="C63" s="69"/>
      <c r="D63" s="75">
        <v>5</v>
      </c>
      <c r="E63" s="69"/>
    </row>
    <row r="64" spans="1:5" ht="15">
      <c r="A64" s="72" t="s">
        <v>299</v>
      </c>
      <c r="B64" s="75"/>
      <c r="C64" s="69"/>
      <c r="D64" s="75">
        <v>7000</v>
      </c>
      <c r="E64" s="69"/>
    </row>
    <row r="65" spans="1:5" ht="15">
      <c r="A65" s="72" t="s">
        <v>300</v>
      </c>
      <c r="B65" s="75">
        <v>8000</v>
      </c>
      <c r="C65" s="69">
        <v>905808000</v>
      </c>
      <c r="D65" s="75"/>
      <c r="E65" s="69">
        <v>905808000</v>
      </c>
    </row>
    <row r="66" spans="1:5" ht="15">
      <c r="A66" s="72" t="s">
        <v>301</v>
      </c>
      <c r="B66" s="75">
        <v>221000</v>
      </c>
      <c r="C66" s="69">
        <v>2635119720</v>
      </c>
      <c r="D66" s="75">
        <v>154000</v>
      </c>
      <c r="E66" s="69">
        <v>2635119720</v>
      </c>
    </row>
    <row r="67" spans="1:5" ht="15">
      <c r="A67" s="72" t="s">
        <v>302</v>
      </c>
      <c r="B67" s="75"/>
      <c r="C67" s="69"/>
      <c r="D67" s="75">
        <v>32000</v>
      </c>
      <c r="E67" s="69"/>
    </row>
    <row r="68" spans="1:5" ht="15">
      <c r="A68" s="72" t="s">
        <v>303</v>
      </c>
      <c r="B68" s="75"/>
      <c r="C68" s="69"/>
      <c r="D68" s="75">
        <v>52500</v>
      </c>
      <c r="E68" s="69"/>
    </row>
    <row r="69" spans="1:5" ht="15">
      <c r="A69" s="72" t="s">
        <v>304</v>
      </c>
      <c r="B69" s="75"/>
      <c r="C69" s="69"/>
      <c r="D69" s="75">
        <v>22000</v>
      </c>
      <c r="E69" s="69"/>
    </row>
    <row r="70" spans="1:5" ht="15">
      <c r="A70" s="72" t="s">
        <v>305</v>
      </c>
      <c r="B70" s="72"/>
      <c r="C70" s="74">
        <f>SUM(C71:C77)</f>
        <v>119150000000</v>
      </c>
      <c r="D70" s="69"/>
      <c r="E70" s="74">
        <f>SUM(E71:E77)</f>
        <v>81550000000</v>
      </c>
    </row>
    <row r="71" spans="1:5" ht="15">
      <c r="A71" s="72" t="s">
        <v>306</v>
      </c>
      <c r="B71" s="72"/>
      <c r="C71" s="69"/>
      <c r="D71" s="69"/>
      <c r="E71" s="69">
        <v>3000000000</v>
      </c>
    </row>
    <row r="72" spans="1:5" ht="15">
      <c r="A72" s="72" t="s">
        <v>307</v>
      </c>
      <c r="B72" s="72"/>
      <c r="C72" s="69">
        <v>16000000000</v>
      </c>
      <c r="D72" s="69"/>
      <c r="E72" s="69">
        <v>18200000000</v>
      </c>
    </row>
    <row r="73" spans="1:5" ht="15">
      <c r="A73" s="72" t="s">
        <v>308</v>
      </c>
      <c r="B73" s="72"/>
      <c r="C73" s="69">
        <v>17200000000</v>
      </c>
      <c r="D73" s="69"/>
      <c r="E73" s="69">
        <v>16150000000</v>
      </c>
    </row>
    <row r="74" spans="1:5" ht="15">
      <c r="A74" s="72" t="s">
        <v>585</v>
      </c>
      <c r="B74" s="72"/>
      <c r="C74" s="69">
        <v>31000000000</v>
      </c>
      <c r="D74" s="69"/>
      <c r="E74" s="69"/>
    </row>
    <row r="75" spans="1:5" ht="15">
      <c r="A75" s="72" t="s">
        <v>584</v>
      </c>
      <c r="B75" s="72"/>
      <c r="C75" s="69">
        <v>22500000000</v>
      </c>
      <c r="D75" s="69"/>
      <c r="E75" s="69"/>
    </row>
    <row r="76" spans="1:5" ht="15">
      <c r="A76" s="72" t="s">
        <v>309</v>
      </c>
      <c r="B76" s="72"/>
      <c r="C76" s="69">
        <v>23450000000</v>
      </c>
      <c r="D76" s="69"/>
      <c r="E76" s="69">
        <v>32700000000</v>
      </c>
    </row>
    <row r="77" spans="1:5" ht="15">
      <c r="A77" s="72" t="s">
        <v>310</v>
      </c>
      <c r="B77" s="72"/>
      <c r="C77" s="69">
        <v>9000000000</v>
      </c>
      <c r="D77" s="69"/>
      <c r="E77" s="69">
        <v>11500000000</v>
      </c>
    </row>
    <row r="78" spans="1:5" ht="15">
      <c r="A78" s="72" t="s">
        <v>311</v>
      </c>
      <c r="B78" s="72"/>
      <c r="C78" s="74">
        <f>SUM(C79:C83)</f>
        <v>20000000000</v>
      </c>
      <c r="D78" s="69"/>
      <c r="E78" s="74">
        <f>SUM(E79:E83)</f>
        <v>28526298679</v>
      </c>
    </row>
    <row r="79" spans="1:5" ht="15">
      <c r="A79" s="72" t="s">
        <v>312</v>
      </c>
      <c r="B79" s="72"/>
      <c r="C79" s="69">
        <v>20000000000</v>
      </c>
      <c r="D79" s="69"/>
      <c r="E79" s="69">
        <v>20000000000</v>
      </c>
    </row>
    <row r="80" spans="1:5" ht="15">
      <c r="A80" s="72" t="s">
        <v>313</v>
      </c>
      <c r="B80" s="72"/>
      <c r="C80" s="69"/>
      <c r="D80" s="69"/>
      <c r="E80" s="69">
        <v>500000000</v>
      </c>
    </row>
    <row r="81" spans="1:5" ht="15">
      <c r="A81" s="72" t="s">
        <v>314</v>
      </c>
      <c r="B81" s="72"/>
      <c r="C81" s="69"/>
      <c r="D81" s="69"/>
      <c r="E81" s="69">
        <v>26298679</v>
      </c>
    </row>
    <row r="82" spans="1:5" ht="15">
      <c r="A82" s="72" t="s">
        <v>315</v>
      </c>
      <c r="B82" s="72"/>
      <c r="C82" s="69"/>
      <c r="D82" s="69"/>
      <c r="E82" s="69">
        <v>8000000000</v>
      </c>
    </row>
    <row r="83" spans="1:5" ht="15">
      <c r="A83" s="72" t="s">
        <v>316</v>
      </c>
      <c r="B83" s="72"/>
      <c r="C83" s="69"/>
      <c r="D83" s="69"/>
      <c r="E83" s="69"/>
    </row>
    <row r="84" spans="1:5" ht="15">
      <c r="A84" s="56" t="s">
        <v>294</v>
      </c>
      <c r="B84" s="56"/>
      <c r="C84" s="70">
        <f>C62+C70+C78</f>
        <v>142690927720</v>
      </c>
      <c r="D84" s="70"/>
      <c r="E84" s="70">
        <f>E62+E70+E78</f>
        <v>113617226399</v>
      </c>
    </row>
    <row r="85" spans="1:5" ht="15">
      <c r="A85" s="56"/>
      <c r="B85" s="56"/>
      <c r="C85" s="70"/>
      <c r="D85" s="70"/>
      <c r="E85" s="70"/>
    </row>
    <row r="86" spans="1:5" ht="15">
      <c r="A86" s="71" t="s">
        <v>317</v>
      </c>
      <c r="B86" s="71"/>
      <c r="C86" s="68" t="s">
        <v>575</v>
      </c>
      <c r="D86" s="68"/>
      <c r="E86" s="68" t="s">
        <v>288</v>
      </c>
    </row>
    <row r="87" spans="1:5" ht="15">
      <c r="A87" s="72" t="s">
        <v>320</v>
      </c>
      <c r="B87" s="71"/>
      <c r="C87" s="76">
        <v>-867119720</v>
      </c>
      <c r="D87" s="68"/>
      <c r="E87" s="76">
        <v>-513519720</v>
      </c>
    </row>
    <row r="88" spans="1:5" ht="15">
      <c r="A88" s="72" t="s">
        <v>321</v>
      </c>
      <c r="B88" s="72"/>
      <c r="C88" s="69">
        <v>-393808000</v>
      </c>
      <c r="D88" s="69"/>
      <c r="E88" s="69">
        <v>-201808000</v>
      </c>
    </row>
    <row r="89" spans="1:5" ht="15">
      <c r="A89" s="56" t="s">
        <v>294</v>
      </c>
      <c r="B89" s="56"/>
      <c r="C89" s="70">
        <f>SUM(C87:C88)</f>
        <v>-1260927720</v>
      </c>
      <c r="D89" s="70"/>
      <c r="E89" s="70">
        <f>SUM(E87:E88)</f>
        <v>-715327720</v>
      </c>
    </row>
    <row r="90" spans="1:5" ht="15">
      <c r="A90" s="56"/>
      <c r="B90" s="56"/>
      <c r="C90" s="70"/>
      <c r="D90" s="70"/>
      <c r="E90" s="70"/>
    </row>
    <row r="91" spans="1:5" ht="15">
      <c r="A91" s="71" t="s">
        <v>323</v>
      </c>
      <c r="B91" s="56"/>
      <c r="C91" s="68" t="s">
        <v>575</v>
      </c>
      <c r="D91" s="68"/>
      <c r="E91" s="68" t="s">
        <v>288</v>
      </c>
    </row>
    <row r="92" spans="1:5" ht="15">
      <c r="A92" s="72" t="s">
        <v>324</v>
      </c>
      <c r="B92" s="73"/>
      <c r="C92" s="69">
        <v>1799815000</v>
      </c>
      <c r="D92" s="69"/>
      <c r="E92" s="69">
        <v>1799815000</v>
      </c>
    </row>
    <row r="93" spans="1:5" ht="15">
      <c r="A93" s="72" t="s">
        <v>314</v>
      </c>
      <c r="B93" s="73"/>
      <c r="C93" s="69"/>
      <c r="D93" s="69"/>
      <c r="E93" s="69">
        <v>111266568</v>
      </c>
    </row>
    <row r="94" spans="1:5" ht="15">
      <c r="A94" s="72" t="s">
        <v>325</v>
      </c>
      <c r="B94" s="73"/>
      <c r="C94" s="69">
        <v>229976464</v>
      </c>
      <c r="D94" s="69"/>
      <c r="E94" s="69">
        <v>291120851</v>
      </c>
    </row>
    <row r="95" spans="1:5" ht="15">
      <c r="A95" s="72" t="s">
        <v>587</v>
      </c>
      <c r="B95" s="73"/>
      <c r="C95" s="69">
        <v>110880000</v>
      </c>
      <c r="D95" s="69"/>
      <c r="E95" s="69"/>
    </row>
    <row r="96" spans="1:5" ht="15">
      <c r="A96" s="72" t="s">
        <v>326</v>
      </c>
      <c r="B96" s="73"/>
      <c r="C96" s="69">
        <v>174572265</v>
      </c>
      <c r="D96" s="69"/>
      <c r="E96" s="69">
        <v>174572265</v>
      </c>
    </row>
    <row r="97" spans="1:5" ht="15">
      <c r="A97" s="72" t="s">
        <v>327</v>
      </c>
      <c r="B97" s="73"/>
      <c r="C97" s="69">
        <v>294812483</v>
      </c>
      <c r="D97" s="69"/>
      <c r="E97" s="69">
        <v>11847823954</v>
      </c>
    </row>
    <row r="98" spans="1:5" ht="15">
      <c r="A98" s="72" t="s">
        <v>328</v>
      </c>
      <c r="B98" s="73"/>
      <c r="C98" s="69"/>
      <c r="D98" s="69"/>
      <c r="E98" s="69">
        <v>259000000</v>
      </c>
    </row>
    <row r="99" spans="1:5" ht="15">
      <c r="A99" s="72" t="s">
        <v>329</v>
      </c>
      <c r="B99" s="73"/>
      <c r="C99" s="69">
        <v>149005034</v>
      </c>
      <c r="D99" s="69"/>
      <c r="E99" s="69">
        <v>217860130</v>
      </c>
    </row>
    <row r="100" spans="1:5" ht="15">
      <c r="A100" s="72" t="s">
        <v>330</v>
      </c>
      <c r="B100" s="73"/>
      <c r="C100" s="69">
        <v>4118858948</v>
      </c>
      <c r="D100" s="69"/>
      <c r="E100" s="69">
        <v>3976938450</v>
      </c>
    </row>
    <row r="101" spans="1:5" ht="15">
      <c r="A101" s="72" t="s">
        <v>586</v>
      </c>
      <c r="B101" s="73"/>
      <c r="C101" s="69">
        <v>202969637</v>
      </c>
      <c r="D101" s="69"/>
      <c r="E101" s="69"/>
    </row>
    <row r="102" spans="1:5" ht="15">
      <c r="A102" s="72" t="s">
        <v>331</v>
      </c>
      <c r="B102" s="73"/>
      <c r="C102" s="69">
        <v>363053493</v>
      </c>
      <c r="D102" s="69"/>
      <c r="E102" s="69">
        <v>197647514</v>
      </c>
    </row>
    <row r="103" spans="1:5" ht="15">
      <c r="A103" s="72" t="s">
        <v>332</v>
      </c>
      <c r="B103" s="73"/>
      <c r="C103" s="69">
        <v>8959908856</v>
      </c>
      <c r="D103" s="69"/>
      <c r="E103" s="69">
        <v>8403027864</v>
      </c>
    </row>
    <row r="104" spans="1:5" ht="15">
      <c r="A104" s="72" t="s">
        <v>333</v>
      </c>
      <c r="B104" s="73"/>
      <c r="C104" s="69">
        <v>1121412220</v>
      </c>
      <c r="D104" s="69"/>
      <c r="E104" s="69">
        <v>902463492</v>
      </c>
    </row>
    <row r="105" spans="1:5" ht="15">
      <c r="A105" s="72" t="s">
        <v>334</v>
      </c>
      <c r="B105" s="73"/>
      <c r="C105" s="69">
        <v>269428753</v>
      </c>
      <c r="D105" s="69"/>
      <c r="E105" s="69">
        <v>325696224</v>
      </c>
    </row>
    <row r="106" spans="1:5" ht="15">
      <c r="A106" s="56" t="s">
        <v>335</v>
      </c>
      <c r="B106" s="73"/>
      <c r="C106" s="70">
        <f>SUM(C92:C105)</f>
        <v>17794693153</v>
      </c>
      <c r="D106" s="69"/>
      <c r="E106" s="70">
        <f>SUM(E92:E105)</f>
        <v>28507232312</v>
      </c>
    </row>
    <row r="107" spans="1:5" ht="15">
      <c r="A107" s="72"/>
      <c r="B107" s="73"/>
      <c r="C107" s="69"/>
      <c r="D107" s="69"/>
      <c r="E107" s="69"/>
    </row>
    <row r="108" spans="1:5" ht="15">
      <c r="A108" s="71" t="s">
        <v>336</v>
      </c>
      <c r="B108" s="73"/>
      <c r="C108" s="68" t="s">
        <v>575</v>
      </c>
      <c r="D108" s="68"/>
      <c r="E108" s="68" t="s">
        <v>288</v>
      </c>
    </row>
    <row r="109" spans="1:5" ht="15">
      <c r="A109" s="72" t="s">
        <v>337</v>
      </c>
      <c r="B109" s="73"/>
      <c r="C109" s="69">
        <v>7077785788</v>
      </c>
      <c r="D109" s="69"/>
      <c r="E109" s="69">
        <v>4550000000</v>
      </c>
    </row>
    <row r="110" spans="1:5" ht="15">
      <c r="A110" s="72" t="s">
        <v>590</v>
      </c>
      <c r="B110" s="73"/>
      <c r="C110" s="69">
        <v>8664006368</v>
      </c>
      <c r="D110" s="69"/>
      <c r="E110" s="69"/>
    </row>
    <row r="111" spans="1:5" ht="15">
      <c r="A111" s="72" t="s">
        <v>591</v>
      </c>
      <c r="B111" s="73"/>
      <c r="C111" s="69">
        <v>500000000</v>
      </c>
      <c r="D111" s="69"/>
      <c r="E111" s="69"/>
    </row>
    <row r="112" spans="1:5" ht="15">
      <c r="A112" s="72" t="s">
        <v>592</v>
      </c>
      <c r="B112" s="73"/>
      <c r="C112" s="69">
        <v>100000000</v>
      </c>
      <c r="D112" s="69"/>
      <c r="E112" s="69"/>
    </row>
    <row r="113" spans="1:5" ht="15">
      <c r="A113" s="72" t="s">
        <v>593</v>
      </c>
      <c r="B113" s="73"/>
      <c r="C113" s="69">
        <v>6600000</v>
      </c>
      <c r="D113" s="69"/>
      <c r="E113" s="69"/>
    </row>
    <row r="114" spans="1:5" ht="15">
      <c r="A114" s="72" t="s">
        <v>339</v>
      </c>
      <c r="B114" s="73"/>
      <c r="C114" s="69">
        <v>189665000</v>
      </c>
      <c r="D114" s="69"/>
      <c r="E114" s="69">
        <v>189665000</v>
      </c>
    </row>
    <row r="115" spans="1:5" ht="15">
      <c r="A115" s="72" t="s">
        <v>588</v>
      </c>
      <c r="B115" s="73"/>
      <c r="C115" s="69">
        <v>15401774629</v>
      </c>
      <c r="D115" s="69"/>
      <c r="E115" s="69"/>
    </row>
    <row r="116" spans="1:5" ht="15">
      <c r="A116" s="72" t="s">
        <v>340</v>
      </c>
      <c r="B116" s="73"/>
      <c r="C116" s="69">
        <v>93668275</v>
      </c>
      <c r="D116" s="69"/>
      <c r="E116" s="69">
        <v>93668275</v>
      </c>
    </row>
    <row r="117" spans="1:5" ht="15">
      <c r="A117" s="72" t="s">
        <v>589</v>
      </c>
      <c r="B117" s="73"/>
      <c r="C117" s="69">
        <v>1879616819</v>
      </c>
      <c r="D117" s="69"/>
      <c r="E117" s="69"/>
    </row>
    <row r="118" spans="1:5" ht="15">
      <c r="A118" s="72" t="s">
        <v>341</v>
      </c>
      <c r="B118" s="73"/>
      <c r="C118" s="69">
        <v>23683962196</v>
      </c>
      <c r="D118" s="69"/>
      <c r="E118" s="69">
        <v>225034113</v>
      </c>
    </row>
    <row r="119" spans="1:5" ht="15">
      <c r="A119" s="72" t="s">
        <v>342</v>
      </c>
      <c r="B119" s="73"/>
      <c r="C119" s="69">
        <v>24616701279</v>
      </c>
      <c r="D119" s="69"/>
      <c r="E119" s="69">
        <v>26342901679</v>
      </c>
    </row>
    <row r="120" spans="1:5" ht="15">
      <c r="A120" s="72" t="s">
        <v>343</v>
      </c>
      <c r="B120" s="73"/>
      <c r="C120" s="69">
        <v>345570337</v>
      </c>
      <c r="D120" s="69"/>
      <c r="E120" s="69">
        <v>345570337</v>
      </c>
    </row>
    <row r="121" spans="1:5" ht="15">
      <c r="A121" s="72" t="s">
        <v>344</v>
      </c>
      <c r="B121" s="73"/>
      <c r="C121" s="69">
        <v>202675272</v>
      </c>
      <c r="D121" s="69"/>
      <c r="E121" s="69">
        <v>202675272</v>
      </c>
    </row>
    <row r="122" spans="1:5" ht="15">
      <c r="A122" s="56" t="s">
        <v>335</v>
      </c>
      <c r="B122" s="73"/>
      <c r="C122" s="70">
        <f>SUM(C109:C121)</f>
        <v>82762025963</v>
      </c>
      <c r="D122" s="69"/>
      <c r="E122" s="70">
        <f>SUM(E109:E121)</f>
        <v>31949514676</v>
      </c>
    </row>
    <row r="123" spans="1:2" ht="15">
      <c r="A123" s="72"/>
      <c r="B123" s="72"/>
    </row>
    <row r="124" spans="1:5" ht="15">
      <c r="A124" s="38" t="s">
        <v>345</v>
      </c>
      <c r="B124" s="38"/>
      <c r="C124" s="68" t="s">
        <v>575</v>
      </c>
      <c r="D124" s="68"/>
      <c r="E124" s="68" t="s">
        <v>288</v>
      </c>
    </row>
    <row r="125" spans="1:5" ht="15">
      <c r="A125" s="24" t="s">
        <v>346</v>
      </c>
      <c r="C125" s="69">
        <v>1971896900</v>
      </c>
      <c r="D125" s="69"/>
      <c r="E125" s="69">
        <v>1704925500</v>
      </c>
    </row>
    <row r="126" spans="1:5" ht="15">
      <c r="A126" s="24" t="s">
        <v>347</v>
      </c>
      <c r="C126" s="69">
        <v>624173153</v>
      </c>
      <c r="D126" s="69"/>
      <c r="E126" s="69">
        <v>680554153</v>
      </c>
    </row>
    <row r="127" spans="1:5" ht="15">
      <c r="A127" s="24" t="s">
        <v>348</v>
      </c>
      <c r="C127" s="69">
        <v>68582872</v>
      </c>
      <c r="D127" s="69"/>
      <c r="E127" s="69">
        <v>60565136</v>
      </c>
    </row>
    <row r="128" spans="1:5" ht="15">
      <c r="A128" s="56" t="s">
        <v>294</v>
      </c>
      <c r="B128" s="56"/>
      <c r="C128" s="70">
        <f>SUM(C125:C127)</f>
        <v>2664652925</v>
      </c>
      <c r="D128" s="70"/>
      <c r="E128" s="70">
        <f>SUM(E125:E127)</f>
        <v>2446044789</v>
      </c>
    </row>
    <row r="130" spans="1:5" ht="15">
      <c r="A130" s="38" t="s">
        <v>349</v>
      </c>
      <c r="B130" s="38"/>
      <c r="C130" s="68" t="s">
        <v>575</v>
      </c>
      <c r="D130" s="68"/>
      <c r="E130" s="68" t="s">
        <v>288</v>
      </c>
    </row>
    <row r="131" spans="1:5" ht="15">
      <c r="A131" s="24" t="s">
        <v>350</v>
      </c>
      <c r="C131" s="69">
        <v>8573244</v>
      </c>
      <c r="D131" s="69"/>
      <c r="E131" s="69">
        <v>6386678</v>
      </c>
    </row>
    <row r="132" spans="1:5" ht="15">
      <c r="A132" s="24" t="s">
        <v>351</v>
      </c>
      <c r="C132" s="69"/>
      <c r="D132" s="69"/>
      <c r="E132" s="69">
        <v>9809954552</v>
      </c>
    </row>
    <row r="133" spans="1:5" ht="15">
      <c r="A133" s="56" t="s">
        <v>294</v>
      </c>
      <c r="B133" s="56"/>
      <c r="C133" s="70">
        <f>SUM(C131:C132)</f>
        <v>8573244</v>
      </c>
      <c r="D133" s="70"/>
      <c r="E133" s="70">
        <f>SUM(E131:E132)</f>
        <v>9816341230</v>
      </c>
    </row>
    <row r="134" spans="1:5" ht="15">
      <c r="A134" s="56"/>
      <c r="B134" s="56"/>
      <c r="C134" s="70"/>
      <c r="D134" s="70"/>
      <c r="E134" s="70"/>
    </row>
    <row r="135" spans="1:5" ht="15">
      <c r="A135" s="56"/>
      <c r="B135" s="56"/>
      <c r="C135" s="70"/>
      <c r="D135" s="70"/>
      <c r="E135" s="70"/>
    </row>
    <row r="137" spans="1:5" ht="15">
      <c r="A137" s="38" t="s">
        <v>352</v>
      </c>
      <c r="C137" s="68" t="s">
        <v>575</v>
      </c>
      <c r="D137" s="68"/>
      <c r="E137" s="68" t="s">
        <v>288</v>
      </c>
    </row>
    <row r="138" spans="1:5" ht="15">
      <c r="A138" s="24" t="s">
        <v>353</v>
      </c>
      <c r="C138" s="69">
        <v>7520989370</v>
      </c>
      <c r="D138" s="69"/>
      <c r="E138" s="69">
        <v>7524989370</v>
      </c>
    </row>
    <row r="139" spans="1:5" ht="15">
      <c r="A139" s="24" t="s">
        <v>354</v>
      </c>
      <c r="C139" s="69">
        <v>2109223057</v>
      </c>
      <c r="D139" s="69"/>
      <c r="E139" s="69">
        <v>1375441718</v>
      </c>
    </row>
    <row r="140" spans="1:5" ht="15">
      <c r="A140" s="24" t="s">
        <v>598</v>
      </c>
      <c r="C140" s="69">
        <v>3143307890</v>
      </c>
      <c r="D140" s="69"/>
      <c r="E140" s="69"/>
    </row>
    <row r="141" spans="1:5" ht="15">
      <c r="A141" s="24" t="s">
        <v>355</v>
      </c>
      <c r="C141" s="69"/>
      <c r="D141" s="69"/>
      <c r="E141" s="69">
        <v>1268708204</v>
      </c>
    </row>
    <row r="142" spans="1:5" ht="15">
      <c r="A142" s="56" t="s">
        <v>294</v>
      </c>
      <c r="C142" s="70">
        <f>SUM(C138:C141)</f>
        <v>12773520317</v>
      </c>
      <c r="D142" s="69"/>
      <c r="E142" s="70">
        <f>SUM(E138:E141)</f>
        <v>10169139292</v>
      </c>
    </row>
    <row r="143" spans="3:5" ht="15">
      <c r="C143" s="69"/>
      <c r="D143" s="69"/>
      <c r="E143" s="69"/>
    </row>
  </sheetData>
  <mergeCells count="2">
    <mergeCell ref="A5:G5"/>
    <mergeCell ref="A6:G6"/>
  </mergeCells>
  <printOptions/>
  <pageMargins left="1" right="0" top="0.5" bottom="0.75" header="0.5" footer="0.5"/>
  <pageSetup horizontalDpi="600" verticalDpi="600" orientation="landscape" paperSize="9"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G215"/>
  <sheetViews>
    <sheetView workbookViewId="0" topLeftCell="A82">
      <selection activeCell="B92" sqref="B92"/>
    </sheetView>
  </sheetViews>
  <sheetFormatPr defaultColWidth="9.140625" defaultRowHeight="12.75"/>
  <cols>
    <col min="1" max="1" width="31.7109375" style="24" customWidth="1"/>
    <col min="2" max="2" width="19.140625" style="24" customWidth="1"/>
    <col min="3" max="5" width="16.7109375" style="24" customWidth="1"/>
    <col min="6" max="6" width="18.140625" style="24" bestFit="1" customWidth="1"/>
    <col min="7" max="7" width="18.7109375" style="24" customWidth="1"/>
    <col min="8" max="16384" width="9.140625" style="24" customWidth="1"/>
  </cols>
  <sheetData>
    <row r="1" ht="15">
      <c r="A1" s="38" t="s">
        <v>357</v>
      </c>
    </row>
    <row r="2" spans="1:7" ht="15">
      <c r="A2" s="42"/>
      <c r="B2" s="42" t="s">
        <v>358</v>
      </c>
      <c r="C2" s="42" t="s">
        <v>359</v>
      </c>
      <c r="D2" s="42" t="s">
        <v>360</v>
      </c>
      <c r="E2" s="42" t="s">
        <v>361</v>
      </c>
      <c r="F2" s="42" t="s">
        <v>362</v>
      </c>
      <c r="G2" s="42" t="s">
        <v>363</v>
      </c>
    </row>
    <row r="3" spans="1:7" ht="15">
      <c r="A3" s="50" t="s">
        <v>364</v>
      </c>
      <c r="B3" s="50" t="s">
        <v>365</v>
      </c>
      <c r="C3" s="50" t="s">
        <v>366</v>
      </c>
      <c r="D3" s="50" t="s">
        <v>367</v>
      </c>
      <c r="E3" s="50" t="s">
        <v>368</v>
      </c>
      <c r="F3" s="50" t="s">
        <v>369</v>
      </c>
      <c r="G3" s="50" t="s">
        <v>370</v>
      </c>
    </row>
    <row r="4" spans="1:7" ht="15">
      <c r="A4" s="77" t="s">
        <v>371</v>
      </c>
      <c r="B4" s="26"/>
      <c r="C4" s="26"/>
      <c r="D4" s="26"/>
      <c r="E4" s="26"/>
      <c r="F4" s="26"/>
      <c r="G4" s="26"/>
    </row>
    <row r="5" spans="1:7" ht="15">
      <c r="A5" s="12" t="s">
        <v>372</v>
      </c>
      <c r="B5" s="15">
        <v>24965639811</v>
      </c>
      <c r="C5" s="15">
        <v>696417424</v>
      </c>
      <c r="D5" s="15">
        <v>5759773604</v>
      </c>
      <c r="E5" s="15">
        <v>739503651</v>
      </c>
      <c r="F5" s="15">
        <v>1683978709</v>
      </c>
      <c r="G5" s="15">
        <f>SUM(B5:F5)</f>
        <v>33845313199</v>
      </c>
    </row>
    <row r="6" spans="1:7" ht="15">
      <c r="A6" s="12" t="s">
        <v>373</v>
      </c>
      <c r="B6" s="17"/>
      <c r="C6" s="17"/>
      <c r="D6" s="17"/>
      <c r="E6" s="17"/>
      <c r="F6" s="17"/>
      <c r="G6" s="17">
        <f>SUM(B6:F6)</f>
        <v>0</v>
      </c>
    </row>
    <row r="7" spans="1:7" ht="15">
      <c r="A7" s="12" t="s">
        <v>374</v>
      </c>
      <c r="B7" s="17"/>
      <c r="C7" s="17"/>
      <c r="D7" s="17"/>
      <c r="E7" s="17"/>
      <c r="F7" s="17"/>
      <c r="G7" s="17">
        <f aca="true" t="shared" si="0" ref="G7:G17">SUM(B7:F7)</f>
        <v>0</v>
      </c>
    </row>
    <row r="8" spans="1:7" ht="15">
      <c r="A8" s="12" t="s">
        <v>375</v>
      </c>
      <c r="B8" s="15">
        <f>B5+B6-B7</f>
        <v>24965639811</v>
      </c>
      <c r="C8" s="15">
        <f>C5+C6-C7</f>
        <v>696417424</v>
      </c>
      <c r="D8" s="15">
        <f>D5+D6-D7</f>
        <v>5759773604</v>
      </c>
      <c r="E8" s="15">
        <f>E5+E6-E7</f>
        <v>739503651</v>
      </c>
      <c r="F8" s="15">
        <f>F5+F6-F7</f>
        <v>1683978709</v>
      </c>
      <c r="G8" s="15">
        <f t="shared" si="0"/>
        <v>33845313199</v>
      </c>
    </row>
    <row r="9" spans="1:7" ht="15">
      <c r="A9" s="13" t="s">
        <v>376</v>
      </c>
      <c r="B9" s="17"/>
      <c r="C9" s="17"/>
      <c r="D9" s="17"/>
      <c r="E9" s="17"/>
      <c r="F9" s="17"/>
      <c r="G9" s="17"/>
    </row>
    <row r="10" spans="1:7" ht="15">
      <c r="A10" s="12" t="s">
        <v>372</v>
      </c>
      <c r="B10" s="15">
        <v>20714530745</v>
      </c>
      <c r="C10" s="15">
        <v>696417424</v>
      </c>
      <c r="D10" s="15">
        <v>4285873893</v>
      </c>
      <c r="E10" s="15">
        <v>587227885</v>
      </c>
      <c r="F10" s="15">
        <v>1676478723</v>
      </c>
      <c r="G10" s="15">
        <f t="shared" si="0"/>
        <v>27960528670</v>
      </c>
    </row>
    <row r="11" spans="1:7" ht="15">
      <c r="A11" s="12" t="s">
        <v>373</v>
      </c>
      <c r="B11" s="17">
        <v>173190786</v>
      </c>
      <c r="C11" s="17"/>
      <c r="D11" s="17">
        <v>76712821</v>
      </c>
      <c r="E11" s="17">
        <v>14573346</v>
      </c>
      <c r="F11" s="17">
        <v>1250001</v>
      </c>
      <c r="G11" s="17">
        <f t="shared" si="0"/>
        <v>265726954</v>
      </c>
    </row>
    <row r="12" spans="1:7" ht="15">
      <c r="A12" s="12" t="s">
        <v>377</v>
      </c>
      <c r="B12" s="17">
        <v>173190786</v>
      </c>
      <c r="C12" s="17"/>
      <c r="D12" s="17">
        <v>76712821</v>
      </c>
      <c r="E12" s="17">
        <v>14573346</v>
      </c>
      <c r="F12" s="17">
        <v>1250001</v>
      </c>
      <c r="G12" s="17">
        <f t="shared" si="0"/>
        <v>265726954</v>
      </c>
    </row>
    <row r="13" spans="1:7" ht="15">
      <c r="A13" s="12" t="s">
        <v>374</v>
      </c>
      <c r="B13" s="17"/>
      <c r="C13" s="17"/>
      <c r="D13" s="17"/>
      <c r="E13" s="17"/>
      <c r="F13" s="17"/>
      <c r="G13" s="17">
        <f t="shared" si="0"/>
        <v>0</v>
      </c>
    </row>
    <row r="14" spans="1:7" ht="15">
      <c r="A14" s="12" t="s">
        <v>375</v>
      </c>
      <c r="B14" s="15">
        <f>B10+B11-B13</f>
        <v>20887721531</v>
      </c>
      <c r="C14" s="15">
        <f>C10+C11-C13</f>
        <v>696417424</v>
      </c>
      <c r="D14" s="15">
        <f>D10+D11-D13</f>
        <v>4362586714</v>
      </c>
      <c r="E14" s="15">
        <f>E10+E11-E13</f>
        <v>601801231</v>
      </c>
      <c r="F14" s="15">
        <f>F10+F11-F13</f>
        <v>1677728724</v>
      </c>
      <c r="G14" s="15">
        <f t="shared" si="0"/>
        <v>28226255624</v>
      </c>
    </row>
    <row r="15" spans="1:7" ht="15">
      <c r="A15" s="13" t="s">
        <v>378</v>
      </c>
      <c r="B15" s="17"/>
      <c r="C15" s="17"/>
      <c r="D15" s="17"/>
      <c r="E15" s="17"/>
      <c r="F15" s="17"/>
      <c r="G15" s="17"/>
    </row>
    <row r="16" spans="1:7" ht="15">
      <c r="A16" s="12" t="s">
        <v>379</v>
      </c>
      <c r="B16" s="17">
        <f>B5-B10</f>
        <v>4251109066</v>
      </c>
      <c r="C16" s="17">
        <f>C5-C10</f>
        <v>0</v>
      </c>
      <c r="D16" s="17">
        <f>D5-D10</f>
        <v>1473899711</v>
      </c>
      <c r="E16" s="17">
        <f>E5-E10</f>
        <v>152275766</v>
      </c>
      <c r="F16" s="17">
        <f>F5-F10</f>
        <v>7499986</v>
      </c>
      <c r="G16" s="17">
        <f t="shared" si="0"/>
        <v>5884784529</v>
      </c>
    </row>
    <row r="17" spans="1:7" ht="15">
      <c r="A17" s="34" t="s">
        <v>380</v>
      </c>
      <c r="B17" s="54">
        <f>B8-B14</f>
        <v>4077918280</v>
      </c>
      <c r="C17" s="54">
        <f>C8-C14</f>
        <v>0</v>
      </c>
      <c r="D17" s="54">
        <f>D8-D14</f>
        <v>1397186890</v>
      </c>
      <c r="E17" s="54">
        <f>E8-E14</f>
        <v>137702420</v>
      </c>
      <c r="F17" s="54">
        <f>F8-F14</f>
        <v>6249985</v>
      </c>
      <c r="G17" s="54">
        <f t="shared" si="0"/>
        <v>5619057575</v>
      </c>
    </row>
    <row r="18" spans="1:6" ht="15">
      <c r="A18" s="38" t="s">
        <v>381</v>
      </c>
      <c r="E18" s="78"/>
      <c r="F18" s="78"/>
    </row>
    <row r="19" spans="1:6" ht="15">
      <c r="A19" s="42" t="s">
        <v>364</v>
      </c>
      <c r="B19" s="42" t="s">
        <v>382</v>
      </c>
      <c r="C19" s="42" t="s">
        <v>383</v>
      </c>
      <c r="D19" s="42" t="s">
        <v>384</v>
      </c>
      <c r="E19" s="69"/>
      <c r="F19" s="69"/>
    </row>
    <row r="20" spans="1:6" ht="15">
      <c r="A20" s="49"/>
      <c r="B20" s="50" t="s">
        <v>385</v>
      </c>
      <c r="C20" s="50" t="s">
        <v>386</v>
      </c>
      <c r="D20" s="50" t="s">
        <v>387</v>
      </c>
      <c r="F20" s="70"/>
    </row>
    <row r="21" spans="1:4" ht="15">
      <c r="A21" s="77" t="s">
        <v>371</v>
      </c>
      <c r="B21" s="26"/>
      <c r="C21" s="26"/>
      <c r="D21" s="26"/>
    </row>
    <row r="22" spans="1:6" ht="15">
      <c r="A22" s="12" t="s">
        <v>372</v>
      </c>
      <c r="B22" s="17">
        <v>10423622</v>
      </c>
      <c r="C22" s="17">
        <v>82215000</v>
      </c>
      <c r="D22" s="17">
        <f>SUM(B22:C22)</f>
        <v>92638622</v>
      </c>
      <c r="E22" s="115"/>
      <c r="F22" s="115"/>
    </row>
    <row r="23" spans="1:6" ht="15">
      <c r="A23" s="12" t="s">
        <v>373</v>
      </c>
      <c r="B23" s="17"/>
      <c r="C23" s="17"/>
      <c r="D23" s="17">
        <f>SUM(B23:C23)</f>
        <v>0</v>
      </c>
      <c r="E23" s="56"/>
      <c r="F23" s="56"/>
    </row>
    <row r="24" spans="1:4" ht="15">
      <c r="A24" s="12" t="s">
        <v>374</v>
      </c>
      <c r="B24" s="17"/>
      <c r="C24" s="17"/>
      <c r="D24" s="17">
        <f>SUM(B24:C24)</f>
        <v>0</v>
      </c>
    </row>
    <row r="25" spans="1:4" ht="15">
      <c r="A25" s="12" t="s">
        <v>375</v>
      </c>
      <c r="B25" s="17">
        <f>B22+B23-B24</f>
        <v>10423622</v>
      </c>
      <c r="C25" s="17">
        <f>C22+C23-C24</f>
        <v>82215000</v>
      </c>
      <c r="D25" s="17">
        <f>D22+D23-D24</f>
        <v>92638622</v>
      </c>
    </row>
    <row r="26" spans="1:4" ht="15">
      <c r="A26" s="13" t="s">
        <v>376</v>
      </c>
      <c r="B26" s="17"/>
      <c r="C26" s="17"/>
      <c r="D26" s="17"/>
    </row>
    <row r="27" spans="1:4" ht="15">
      <c r="A27" s="12" t="s">
        <v>372</v>
      </c>
      <c r="B27" s="17">
        <v>10423622</v>
      </c>
      <c r="C27" s="17">
        <v>40215000</v>
      </c>
      <c r="D27" s="17">
        <f>SUM(B27:C27)</f>
        <v>50638622</v>
      </c>
    </row>
    <row r="28" spans="1:4" ht="15">
      <c r="A28" s="12" t="s">
        <v>373</v>
      </c>
      <c r="B28" s="17"/>
      <c r="C28" s="17">
        <v>5250000</v>
      </c>
      <c r="D28" s="17">
        <f>SUM(B28:C28)</f>
        <v>5250000</v>
      </c>
    </row>
    <row r="29" spans="1:4" ht="15">
      <c r="A29" s="12" t="s">
        <v>377</v>
      </c>
      <c r="B29" s="17"/>
      <c r="C29" s="17"/>
      <c r="D29" s="17">
        <f>SUM(B29:C29)</f>
        <v>0</v>
      </c>
    </row>
    <row r="30" spans="1:4" ht="15">
      <c r="A30" s="12" t="s">
        <v>374</v>
      </c>
      <c r="B30" s="17"/>
      <c r="C30" s="17"/>
      <c r="D30" s="17"/>
    </row>
    <row r="31" spans="1:4" ht="15">
      <c r="A31" s="12" t="s">
        <v>375</v>
      </c>
      <c r="B31" s="17">
        <f>B27+B28-B30</f>
        <v>10423622</v>
      </c>
      <c r="C31" s="17">
        <f>C27+C28-C30</f>
        <v>45465000</v>
      </c>
      <c r="D31" s="17">
        <f>D27+D28-D30</f>
        <v>55888622</v>
      </c>
    </row>
    <row r="32" spans="1:4" ht="15">
      <c r="A32" s="13" t="s">
        <v>378</v>
      </c>
      <c r="B32" s="17"/>
      <c r="C32" s="17"/>
      <c r="D32" s="17"/>
    </row>
    <row r="33" spans="1:4" ht="15">
      <c r="A33" s="12" t="s">
        <v>379</v>
      </c>
      <c r="B33" s="17">
        <f>B22-B27</f>
        <v>0</v>
      </c>
      <c r="C33" s="17">
        <f>C22-C27</f>
        <v>42000000</v>
      </c>
      <c r="D33" s="17">
        <f>D22-D27</f>
        <v>42000000</v>
      </c>
    </row>
    <row r="34" spans="1:4" ht="15">
      <c r="A34" s="34" t="s">
        <v>380</v>
      </c>
      <c r="B34" s="54">
        <f>B25-B31</f>
        <v>0</v>
      </c>
      <c r="C34" s="54">
        <f>C25-C31</f>
        <v>36750000</v>
      </c>
      <c r="D34" s="54">
        <f>D25-D31</f>
        <v>36750000</v>
      </c>
    </row>
    <row r="35" spans="1:4" ht="15">
      <c r="A35" s="79"/>
      <c r="B35" s="80"/>
      <c r="C35" s="80"/>
      <c r="D35" s="80"/>
    </row>
    <row r="36" spans="1:5" ht="15">
      <c r="A36" s="79" t="s">
        <v>388</v>
      </c>
      <c r="B36" s="80"/>
      <c r="D36" s="81">
        <v>41182</v>
      </c>
      <c r="E36" s="81">
        <v>41090</v>
      </c>
    </row>
    <row r="37" spans="1:2" ht="15">
      <c r="A37" s="80" t="s">
        <v>389</v>
      </c>
      <c r="B37" s="80"/>
    </row>
    <row r="38" spans="1:5" ht="15">
      <c r="A38" s="80" t="s">
        <v>390</v>
      </c>
      <c r="B38" s="80"/>
      <c r="D38" s="82">
        <v>403883273</v>
      </c>
      <c r="E38" s="82">
        <v>403883273</v>
      </c>
    </row>
    <row r="39" spans="1:5" ht="15">
      <c r="A39" s="80" t="s">
        <v>391</v>
      </c>
      <c r="B39" s="80"/>
      <c r="D39" s="82">
        <v>27861206</v>
      </c>
      <c r="E39" s="82">
        <v>27861206</v>
      </c>
    </row>
    <row r="40" spans="1:5" ht="15">
      <c r="A40" s="80" t="s">
        <v>392</v>
      </c>
      <c r="B40" s="80"/>
      <c r="D40" s="82">
        <v>717507500</v>
      </c>
      <c r="E40" s="82">
        <v>717507500</v>
      </c>
    </row>
    <row r="41" spans="1:5" ht="15">
      <c r="A41" s="80" t="s">
        <v>393</v>
      </c>
      <c r="B41" s="80"/>
      <c r="D41" s="82">
        <v>1845000000</v>
      </c>
      <c r="E41" s="82">
        <v>1845000000</v>
      </c>
    </row>
    <row r="42" spans="1:5" ht="15">
      <c r="A42" s="80" t="s">
        <v>394</v>
      </c>
      <c r="B42" s="80"/>
      <c r="D42" s="82">
        <v>1954620956</v>
      </c>
      <c r="E42" s="82">
        <v>1954620956</v>
      </c>
    </row>
    <row r="43" spans="1:5" ht="15">
      <c r="A43" s="83" t="s">
        <v>294</v>
      </c>
      <c r="B43" s="80"/>
      <c r="D43" s="84">
        <f>SUM(D38:D42)</f>
        <v>4948872935</v>
      </c>
      <c r="E43" s="84">
        <f>SUM(E38:E42)</f>
        <v>4948872935</v>
      </c>
    </row>
    <row r="44" spans="1:5" ht="15">
      <c r="A44" s="80"/>
      <c r="B44" s="80"/>
      <c r="D44" s="80"/>
      <c r="E44" s="80"/>
    </row>
    <row r="45" spans="1:5" ht="15">
      <c r="A45" s="79" t="s">
        <v>395</v>
      </c>
      <c r="B45" s="80"/>
      <c r="D45" s="81">
        <v>41182</v>
      </c>
      <c r="E45" s="81">
        <v>41090</v>
      </c>
    </row>
    <row r="46" spans="1:5" ht="15">
      <c r="A46" s="80" t="s">
        <v>396</v>
      </c>
      <c r="B46" s="80"/>
      <c r="D46" s="82">
        <v>43614512</v>
      </c>
      <c r="E46" s="82">
        <v>43200082</v>
      </c>
    </row>
    <row r="47" spans="1:5" ht="15">
      <c r="A47" s="80" t="s">
        <v>397</v>
      </c>
      <c r="B47" s="80"/>
      <c r="D47" s="82">
        <v>140090987</v>
      </c>
      <c r="E47" s="82">
        <v>54430732</v>
      </c>
    </row>
    <row r="48" spans="1:5" ht="15">
      <c r="A48" s="80" t="s">
        <v>398</v>
      </c>
      <c r="B48" s="80"/>
      <c r="D48" s="82">
        <v>145519320</v>
      </c>
      <c r="E48" s="82">
        <v>181899146</v>
      </c>
    </row>
    <row r="49" spans="1:5" ht="15">
      <c r="A49" s="83" t="s">
        <v>294</v>
      </c>
      <c r="B49" s="80"/>
      <c r="D49" s="84">
        <f>SUM(D46:D48)</f>
        <v>329224819</v>
      </c>
      <c r="E49" s="84">
        <f>SUM(E46:E48)</f>
        <v>279529960</v>
      </c>
    </row>
    <row r="50" spans="1:5" ht="15">
      <c r="A50" s="83"/>
      <c r="B50" s="80"/>
      <c r="D50" s="84"/>
      <c r="E50" s="82"/>
    </row>
    <row r="51" spans="1:5" ht="15">
      <c r="A51" s="85" t="s">
        <v>399</v>
      </c>
      <c r="B51" s="80"/>
      <c r="D51" s="81">
        <v>41182</v>
      </c>
      <c r="E51" s="81">
        <v>41090</v>
      </c>
    </row>
    <row r="52" spans="1:6" ht="15">
      <c r="A52" s="86" t="s">
        <v>400</v>
      </c>
      <c r="B52" s="80"/>
      <c r="C52" s="87" t="s">
        <v>594</v>
      </c>
      <c r="D52" s="82">
        <v>48110553088</v>
      </c>
      <c r="E52" s="82">
        <v>10129130500</v>
      </c>
      <c r="F52" s="87" t="s">
        <v>401</v>
      </c>
    </row>
    <row r="53" spans="1:6" ht="15">
      <c r="A53" s="86" t="s">
        <v>402</v>
      </c>
      <c r="B53" s="80"/>
      <c r="C53" s="87" t="s">
        <v>595</v>
      </c>
      <c r="D53" s="82">
        <v>21319957696</v>
      </c>
      <c r="E53" s="82">
        <v>11431414981</v>
      </c>
      <c r="F53" s="87" t="s">
        <v>403</v>
      </c>
    </row>
    <row r="54" spans="1:6" ht="15">
      <c r="A54" s="86" t="s">
        <v>596</v>
      </c>
      <c r="B54" s="80"/>
      <c r="C54" s="87" t="s">
        <v>597</v>
      </c>
      <c r="D54" s="82">
        <v>7792546683</v>
      </c>
      <c r="E54" s="82"/>
      <c r="F54" s="87"/>
    </row>
    <row r="55" spans="1:6" ht="15">
      <c r="A55" s="86" t="s">
        <v>404</v>
      </c>
      <c r="B55" s="80"/>
      <c r="C55" s="87"/>
      <c r="D55" s="82"/>
      <c r="E55" s="82">
        <v>15835014000</v>
      </c>
      <c r="F55" s="87" t="s">
        <v>405</v>
      </c>
    </row>
    <row r="56" spans="1:5" ht="15">
      <c r="A56" s="83" t="s">
        <v>294</v>
      </c>
      <c r="B56" s="80"/>
      <c r="D56" s="84">
        <f>SUM(D52:D55)</f>
        <v>77223057467</v>
      </c>
      <c r="E56" s="84">
        <f>SUM(E52:E55)</f>
        <v>37395559481</v>
      </c>
    </row>
    <row r="57" spans="1:4" ht="15">
      <c r="A57" s="86"/>
      <c r="B57" s="80"/>
      <c r="C57" s="82"/>
      <c r="D57" s="82"/>
    </row>
    <row r="58" spans="1:5" ht="15">
      <c r="A58" s="85" t="s">
        <v>406</v>
      </c>
      <c r="B58" s="80"/>
      <c r="C58" s="82"/>
      <c r="D58" s="81">
        <v>41182</v>
      </c>
      <c r="E58" s="81">
        <v>41090</v>
      </c>
    </row>
    <row r="59" spans="1:5" ht="15">
      <c r="A59" s="86" t="s">
        <v>407</v>
      </c>
      <c r="B59" s="80"/>
      <c r="C59" s="82"/>
      <c r="D59" s="82"/>
      <c r="E59" s="82"/>
    </row>
    <row r="60" spans="1:5" ht="15">
      <c r="A60" s="88" t="s">
        <v>408</v>
      </c>
      <c r="B60" s="80"/>
      <c r="C60" s="82"/>
      <c r="D60" s="82"/>
      <c r="E60" s="82">
        <v>193700400</v>
      </c>
    </row>
    <row r="61" spans="1:5" ht="15">
      <c r="A61" s="86" t="s">
        <v>409</v>
      </c>
      <c r="B61" s="80"/>
      <c r="C61" s="82"/>
      <c r="D61" s="82">
        <v>1404443550</v>
      </c>
      <c r="E61" s="82">
        <v>3432160884</v>
      </c>
    </row>
    <row r="62" spans="1:5" ht="15">
      <c r="A62" s="86" t="s">
        <v>410</v>
      </c>
      <c r="B62" s="80"/>
      <c r="C62" s="82"/>
      <c r="D62" s="82"/>
      <c r="E62" s="82">
        <v>705620428</v>
      </c>
    </row>
    <row r="63" spans="1:5" ht="15">
      <c r="A63" s="86" t="s">
        <v>411</v>
      </c>
      <c r="B63" s="80"/>
      <c r="C63" s="84"/>
      <c r="D63" s="82"/>
      <c r="E63" s="82"/>
    </row>
    <row r="64" spans="1:5" ht="15">
      <c r="A64" s="83" t="s">
        <v>294</v>
      </c>
      <c r="B64" s="80"/>
      <c r="C64" s="84"/>
      <c r="D64" s="84">
        <f>SUM(D59:D63)</f>
        <v>1404443550</v>
      </c>
      <c r="E64" s="84">
        <f>SUM(E59:E63)</f>
        <v>4331481712</v>
      </c>
    </row>
    <row r="65" spans="1:5" ht="15">
      <c r="A65" s="83"/>
      <c r="B65" s="80"/>
      <c r="C65" s="84"/>
      <c r="D65" s="84"/>
      <c r="E65" s="84"/>
    </row>
    <row r="66" spans="1:4" ht="15">
      <c r="A66" s="86"/>
      <c r="B66" s="80"/>
      <c r="C66" s="84"/>
      <c r="D66" s="82"/>
    </row>
    <row r="67" spans="1:4" ht="15">
      <c r="A67" s="86"/>
      <c r="B67" s="80"/>
      <c r="C67" s="84"/>
      <c r="D67" s="82"/>
    </row>
    <row r="68" spans="1:4" ht="15">
      <c r="A68" s="86"/>
      <c r="B68" s="80"/>
      <c r="C68" s="84"/>
      <c r="D68" s="82"/>
    </row>
    <row r="69" spans="1:4" ht="15">
      <c r="A69" s="86"/>
      <c r="B69" s="80"/>
      <c r="C69" s="84"/>
      <c r="D69" s="82"/>
    </row>
    <row r="70" spans="1:5" ht="15">
      <c r="A70" s="85" t="s">
        <v>412</v>
      </c>
      <c r="B70" s="80"/>
      <c r="C70" s="84"/>
      <c r="D70" s="81">
        <v>41182</v>
      </c>
      <c r="E70" s="81">
        <v>41090</v>
      </c>
    </row>
    <row r="71" spans="1:5" ht="15">
      <c r="A71" s="86" t="s">
        <v>413</v>
      </c>
      <c r="B71" s="80"/>
      <c r="C71" s="84"/>
      <c r="D71" s="82">
        <v>103159600</v>
      </c>
      <c r="E71" s="82">
        <v>103159600</v>
      </c>
    </row>
    <row r="72" spans="1:5" ht="15">
      <c r="A72" s="86" t="s">
        <v>414</v>
      </c>
      <c r="B72" s="80"/>
      <c r="C72" s="84"/>
      <c r="D72" s="82"/>
      <c r="E72" s="82">
        <v>17246000</v>
      </c>
    </row>
    <row r="73" spans="1:5" ht="15">
      <c r="A73" s="86" t="s">
        <v>415</v>
      </c>
      <c r="B73" s="80"/>
      <c r="C73" s="84"/>
      <c r="D73" s="82"/>
      <c r="E73" s="69"/>
    </row>
    <row r="74" spans="1:5" ht="15">
      <c r="A74" s="86" t="s">
        <v>416</v>
      </c>
      <c r="B74" s="80"/>
      <c r="C74" s="84"/>
      <c r="D74" s="82">
        <f>SUM(C75:C90)</f>
        <v>21600291091</v>
      </c>
      <c r="E74" s="69">
        <f>SUM(F75:F90)</f>
        <v>6891684724</v>
      </c>
    </row>
    <row r="75" spans="1:6" ht="15">
      <c r="A75" s="86" t="s">
        <v>417</v>
      </c>
      <c r="B75" s="80"/>
      <c r="C75" s="82">
        <v>6050933387</v>
      </c>
      <c r="F75" s="82">
        <v>2153969958</v>
      </c>
    </row>
    <row r="76" spans="1:6" ht="15">
      <c r="A76" s="86" t="s">
        <v>418</v>
      </c>
      <c r="B76" s="80"/>
      <c r="C76" s="69">
        <f>345570185+248388857</f>
        <v>593959042</v>
      </c>
      <c r="F76" s="82">
        <v>593959042</v>
      </c>
    </row>
    <row r="77" spans="1:6" ht="15">
      <c r="A77" s="86" t="s">
        <v>419</v>
      </c>
      <c r="B77" s="80"/>
      <c r="C77" s="82"/>
      <c r="F77" s="82">
        <v>30000000</v>
      </c>
    </row>
    <row r="78" spans="1:6" ht="15">
      <c r="A78" s="86" t="s">
        <v>421</v>
      </c>
      <c r="B78" s="80"/>
      <c r="C78" s="82">
        <v>7759200000</v>
      </c>
      <c r="F78" s="82">
        <v>230300000</v>
      </c>
    </row>
    <row r="79" spans="1:6" ht="15">
      <c r="A79" s="86" t="s">
        <v>422</v>
      </c>
      <c r="B79" s="80"/>
      <c r="C79" s="82">
        <v>6466198662</v>
      </c>
      <c r="F79" s="82">
        <v>3153455724</v>
      </c>
    </row>
    <row r="80" spans="1:6" ht="15">
      <c r="A80" s="86" t="s">
        <v>423</v>
      </c>
      <c r="B80" s="80"/>
      <c r="C80" s="69">
        <v>300000000</v>
      </c>
      <c r="F80" s="69">
        <v>300000000</v>
      </c>
    </row>
    <row r="81" spans="1:6" ht="15">
      <c r="A81" s="86" t="s">
        <v>424</v>
      </c>
      <c r="B81" s="80"/>
      <c r="C81" s="69">
        <v>200000000</v>
      </c>
      <c r="F81" s="69">
        <v>200000000</v>
      </c>
    </row>
    <row r="82" spans="1:6" ht="15">
      <c r="A82" s="86" t="s">
        <v>425</v>
      </c>
      <c r="B82" s="80"/>
      <c r="C82" s="69">
        <v>30000000</v>
      </c>
      <c r="F82" s="69">
        <v>30000000</v>
      </c>
    </row>
    <row r="83" spans="1:6" ht="15">
      <c r="A83" s="86" t="s">
        <v>426</v>
      </c>
      <c r="B83" s="80"/>
      <c r="C83" s="69">
        <v>20000000</v>
      </c>
      <c r="F83" s="69">
        <v>20000000</v>
      </c>
    </row>
    <row r="84" spans="1:6" ht="15">
      <c r="A84" s="24" t="s">
        <v>427</v>
      </c>
      <c r="C84" s="69">
        <v>20000000</v>
      </c>
      <c r="F84" s="69">
        <v>20000000</v>
      </c>
    </row>
    <row r="85" spans="1:6" ht="15">
      <c r="A85" s="86" t="s">
        <v>428</v>
      </c>
      <c r="B85" s="80"/>
      <c r="C85" s="69">
        <v>50000000</v>
      </c>
      <c r="F85" s="69">
        <v>50000000</v>
      </c>
    </row>
    <row r="86" spans="1:6" ht="15">
      <c r="A86" s="86" t="s">
        <v>429</v>
      </c>
      <c r="B86" s="80"/>
      <c r="C86" s="69">
        <v>30000000</v>
      </c>
      <c r="F86" s="69">
        <v>30000000</v>
      </c>
    </row>
    <row r="87" spans="1:6" ht="15">
      <c r="A87" s="86" t="s">
        <v>430</v>
      </c>
      <c r="B87" s="80"/>
      <c r="C87" s="69">
        <v>20000000</v>
      </c>
      <c r="F87" s="69">
        <v>20000000</v>
      </c>
    </row>
    <row r="88" spans="1:6" ht="15">
      <c r="A88" s="86" t="s">
        <v>431</v>
      </c>
      <c r="B88" s="80"/>
      <c r="C88" s="69">
        <v>30000000</v>
      </c>
      <c r="F88" s="69">
        <v>30000000</v>
      </c>
    </row>
    <row r="89" spans="1:6" ht="15">
      <c r="A89" s="86" t="s">
        <v>432</v>
      </c>
      <c r="B89" s="80"/>
      <c r="C89" s="69">
        <v>30000000</v>
      </c>
      <c r="F89" s="69">
        <v>30000000</v>
      </c>
    </row>
    <row r="90" spans="1:6" ht="15">
      <c r="A90" s="86" t="s">
        <v>433</v>
      </c>
      <c r="B90" s="80"/>
      <c r="C90" s="69"/>
      <c r="F90" s="69"/>
    </row>
    <row r="91" spans="1:5" ht="15">
      <c r="A91" s="83" t="s">
        <v>294</v>
      </c>
      <c r="B91" s="80"/>
      <c r="C91" s="82"/>
      <c r="D91" s="84">
        <f>SUM(D71:D77)</f>
        <v>21703450691</v>
      </c>
      <c r="E91" s="84">
        <f>SUM(E71:E77)</f>
        <v>7012090324</v>
      </c>
    </row>
    <row r="92" spans="1:5" ht="15">
      <c r="A92" s="83"/>
      <c r="B92" s="80"/>
      <c r="C92" s="82"/>
      <c r="D92" s="84"/>
      <c r="E92" s="84"/>
    </row>
    <row r="93" spans="1:4" ht="15">
      <c r="A93" s="83"/>
      <c r="B93" s="80"/>
      <c r="C93" s="82"/>
      <c r="D93" s="82"/>
    </row>
    <row r="94" ht="15">
      <c r="A94" s="38" t="s">
        <v>434</v>
      </c>
    </row>
    <row r="95" ht="15">
      <c r="A95" s="24" t="s">
        <v>435</v>
      </c>
    </row>
    <row r="96" spans="1:7" ht="15">
      <c r="A96" s="89"/>
      <c r="B96" s="57" t="s">
        <v>436</v>
      </c>
      <c r="C96" s="43" t="s">
        <v>437</v>
      </c>
      <c r="D96" s="57" t="s">
        <v>438</v>
      </c>
      <c r="E96" s="57" t="s">
        <v>439</v>
      </c>
      <c r="F96" s="57" t="s">
        <v>440</v>
      </c>
      <c r="G96" s="57" t="s">
        <v>441</v>
      </c>
    </row>
    <row r="97" spans="1:7" ht="15">
      <c r="A97" s="46"/>
      <c r="B97" s="49"/>
      <c r="C97" s="48" t="s">
        <v>442</v>
      </c>
      <c r="D97" s="58"/>
      <c r="E97" s="58" t="s">
        <v>443</v>
      </c>
      <c r="F97" s="58" t="s">
        <v>444</v>
      </c>
      <c r="G97" s="58" t="s">
        <v>445</v>
      </c>
    </row>
    <row r="98" spans="1:7" ht="15">
      <c r="A98" s="90" t="s">
        <v>446</v>
      </c>
      <c r="B98" s="91">
        <v>82146920000</v>
      </c>
      <c r="C98" s="92">
        <v>32390192180</v>
      </c>
      <c r="D98" s="15">
        <v>-6465116864</v>
      </c>
      <c r="E98" s="91">
        <v>15382121149</v>
      </c>
      <c r="F98" s="91">
        <v>6296763380</v>
      </c>
      <c r="G98" s="91">
        <v>18896949961</v>
      </c>
    </row>
    <row r="99" spans="1:7" ht="15">
      <c r="A99" s="93" t="s">
        <v>447</v>
      </c>
      <c r="B99" s="15">
        <f>B100+B103+B104+B105</f>
        <v>0</v>
      </c>
      <c r="C99" s="15">
        <f>SUM(C100:C105)</f>
        <v>0</v>
      </c>
      <c r="D99" s="15"/>
      <c r="E99" s="15">
        <v>3673647495</v>
      </c>
      <c r="F99" s="15">
        <v>1681329326</v>
      </c>
      <c r="G99" s="15">
        <v>4896838875</v>
      </c>
    </row>
    <row r="100" spans="1:7" ht="15">
      <c r="A100" s="94" t="s">
        <v>448</v>
      </c>
      <c r="B100" s="17"/>
      <c r="C100" s="95"/>
      <c r="D100" s="17"/>
      <c r="E100" s="17"/>
      <c r="F100" s="17"/>
      <c r="G100" s="17"/>
    </row>
    <row r="101" spans="1:7" ht="15">
      <c r="A101" s="30" t="s">
        <v>449</v>
      </c>
      <c r="B101" s="17"/>
      <c r="C101" s="95"/>
      <c r="D101" s="17"/>
      <c r="E101" s="17"/>
      <c r="F101" s="17"/>
      <c r="G101" s="17"/>
    </row>
    <row r="102" spans="1:7" ht="15">
      <c r="A102" s="30" t="s">
        <v>450</v>
      </c>
      <c r="B102" s="17"/>
      <c r="C102" s="95"/>
      <c r="D102" s="17"/>
      <c r="E102" s="17"/>
      <c r="F102" s="17"/>
      <c r="G102" s="17"/>
    </row>
    <row r="103" spans="1:7" ht="15">
      <c r="A103" s="94" t="s">
        <v>451</v>
      </c>
      <c r="B103" s="12"/>
      <c r="C103" s="95"/>
      <c r="D103" s="17"/>
      <c r="E103" s="17"/>
      <c r="F103" s="17"/>
      <c r="G103" s="17">
        <v>4896838875</v>
      </c>
    </row>
    <row r="104" spans="1:7" ht="15">
      <c r="A104" s="94" t="s">
        <v>452</v>
      </c>
      <c r="B104" s="12"/>
      <c r="C104" s="95"/>
      <c r="D104" s="17"/>
      <c r="E104" s="17"/>
      <c r="F104" s="17"/>
      <c r="G104" s="17"/>
    </row>
    <row r="105" spans="1:7" ht="15">
      <c r="A105" s="94" t="s">
        <v>453</v>
      </c>
      <c r="B105" s="12"/>
      <c r="C105" s="95"/>
      <c r="D105" s="17"/>
      <c r="E105" s="17"/>
      <c r="F105" s="17"/>
      <c r="G105" s="17"/>
    </row>
    <row r="106" spans="1:7" ht="15">
      <c r="A106" s="93" t="s">
        <v>454</v>
      </c>
      <c r="B106" s="15">
        <f aca="true" t="shared" si="1" ref="B106:G106">SUM(B107:B111)</f>
        <v>0</v>
      </c>
      <c r="C106" s="15">
        <f t="shared" si="1"/>
        <v>0</v>
      </c>
      <c r="D106" s="15">
        <f t="shared" si="1"/>
        <v>0</v>
      </c>
      <c r="E106" s="15">
        <f t="shared" si="1"/>
        <v>0</v>
      </c>
      <c r="F106" s="15">
        <f t="shared" si="1"/>
        <v>0</v>
      </c>
      <c r="G106" s="15">
        <f t="shared" si="1"/>
        <v>13963934466</v>
      </c>
    </row>
    <row r="107" spans="1:7" ht="15">
      <c r="A107" s="94" t="s">
        <v>455</v>
      </c>
      <c r="B107" s="12"/>
      <c r="C107" s="95"/>
      <c r="D107" s="17"/>
      <c r="E107" s="17"/>
      <c r="F107" s="17"/>
      <c r="G107" s="17">
        <v>3673647495</v>
      </c>
    </row>
    <row r="108" spans="1:7" ht="15">
      <c r="A108" s="94" t="s">
        <v>456</v>
      </c>
      <c r="B108" s="12"/>
      <c r="C108" s="95"/>
      <c r="D108" s="17"/>
      <c r="E108" s="17"/>
      <c r="F108" s="17"/>
      <c r="G108" s="17">
        <v>1681329326</v>
      </c>
    </row>
    <row r="109" spans="1:7" ht="15">
      <c r="A109" s="94" t="s">
        <v>457</v>
      </c>
      <c r="B109" s="12"/>
      <c r="C109" s="95"/>
      <c r="D109" s="17"/>
      <c r="E109" s="17"/>
      <c r="F109" s="17"/>
      <c r="G109" s="17">
        <v>697435645</v>
      </c>
    </row>
    <row r="110" spans="1:7" ht="15">
      <c r="A110" s="94" t="s">
        <v>458</v>
      </c>
      <c r="B110" s="12"/>
      <c r="C110" s="96"/>
      <c r="D110" s="17"/>
      <c r="E110" s="17"/>
      <c r="F110" s="17"/>
      <c r="G110" s="17"/>
    </row>
    <row r="111" spans="1:7" ht="15">
      <c r="A111" s="94" t="s">
        <v>459</v>
      </c>
      <c r="B111" s="12"/>
      <c r="C111" s="95"/>
      <c r="D111" s="17"/>
      <c r="E111" s="17"/>
      <c r="F111" s="17"/>
      <c r="G111" s="17">
        <v>7911522000</v>
      </c>
    </row>
    <row r="112" spans="1:7" ht="15">
      <c r="A112" s="93" t="s">
        <v>460</v>
      </c>
      <c r="B112" s="15">
        <f aca="true" t="shared" si="2" ref="B112:G112">B98+B99-B106</f>
        <v>82146920000</v>
      </c>
      <c r="C112" s="15">
        <f t="shared" si="2"/>
        <v>32390192180</v>
      </c>
      <c r="D112" s="15">
        <f t="shared" si="2"/>
        <v>-6465116864</v>
      </c>
      <c r="E112" s="15">
        <f t="shared" si="2"/>
        <v>19055768644</v>
      </c>
      <c r="F112" s="15">
        <f t="shared" si="2"/>
        <v>7978092706</v>
      </c>
      <c r="G112" s="15">
        <f t="shared" si="2"/>
        <v>9829854370</v>
      </c>
    </row>
    <row r="113" spans="1:7" ht="15">
      <c r="A113" s="93"/>
      <c r="B113" s="12"/>
      <c r="C113" s="95"/>
      <c r="D113" s="15"/>
      <c r="E113" s="15"/>
      <c r="F113" s="15"/>
      <c r="G113" s="15"/>
    </row>
    <row r="114" spans="1:7" ht="15">
      <c r="A114" s="93" t="s">
        <v>461</v>
      </c>
      <c r="B114" s="15">
        <v>82146920000</v>
      </c>
      <c r="C114" s="97">
        <v>32390192180</v>
      </c>
      <c r="D114" s="15">
        <v>-6465116864</v>
      </c>
      <c r="E114" s="15">
        <v>19055768644</v>
      </c>
      <c r="F114" s="15">
        <v>7978092706</v>
      </c>
      <c r="G114" s="15">
        <v>9829854370</v>
      </c>
    </row>
    <row r="115" spans="1:7" ht="15">
      <c r="A115" s="93" t="s">
        <v>462</v>
      </c>
      <c r="B115" s="12"/>
      <c r="C115" s="95"/>
      <c r="D115" s="15"/>
      <c r="E115" s="15"/>
      <c r="F115" s="15"/>
      <c r="G115" s="15">
        <v>3294922093</v>
      </c>
    </row>
    <row r="116" spans="1:7" ht="15">
      <c r="A116" s="94" t="s">
        <v>463</v>
      </c>
      <c r="B116" s="12"/>
      <c r="C116" s="95"/>
      <c r="D116" s="17"/>
      <c r="E116" s="17"/>
      <c r="F116" s="17"/>
      <c r="G116" s="17">
        <v>3294922093</v>
      </c>
    </row>
    <row r="117" spans="1:7" ht="15">
      <c r="A117" s="94" t="s">
        <v>464</v>
      </c>
      <c r="B117" s="12"/>
      <c r="C117" s="95"/>
      <c r="D117" s="17"/>
      <c r="E117" s="17"/>
      <c r="F117" s="17"/>
      <c r="G117" s="17"/>
    </row>
    <row r="118" spans="1:7" ht="15">
      <c r="A118" s="93" t="s">
        <v>465</v>
      </c>
      <c r="B118" s="12"/>
      <c r="C118" s="95"/>
      <c r="D118" s="17"/>
      <c r="E118" s="17"/>
      <c r="F118" s="17"/>
      <c r="G118" s="15">
        <f>SUM(G119:G122)</f>
        <v>0</v>
      </c>
    </row>
    <row r="119" spans="1:7" ht="15">
      <c r="A119" s="94" t="s">
        <v>466</v>
      </c>
      <c r="B119" s="12"/>
      <c r="C119" s="95"/>
      <c r="D119" s="17"/>
      <c r="E119" s="17"/>
      <c r="F119" s="17"/>
      <c r="G119" s="17"/>
    </row>
    <row r="120" spans="1:7" ht="15">
      <c r="A120" s="94" t="s">
        <v>467</v>
      </c>
      <c r="B120" s="12"/>
      <c r="C120" s="95"/>
      <c r="D120" s="17"/>
      <c r="E120" s="17"/>
      <c r="F120" s="17"/>
      <c r="G120" s="17"/>
    </row>
    <row r="121" spans="1:7" ht="15">
      <c r="A121" s="94" t="s">
        <v>468</v>
      </c>
      <c r="B121" s="12"/>
      <c r="C121" s="95"/>
      <c r="D121" s="17"/>
      <c r="E121" s="17"/>
      <c r="F121" s="17"/>
      <c r="G121" s="17"/>
    </row>
    <row r="122" spans="1:7" ht="15">
      <c r="A122" s="98" t="s">
        <v>469</v>
      </c>
      <c r="B122" s="18"/>
      <c r="C122" s="99"/>
      <c r="D122" s="20"/>
      <c r="E122" s="20"/>
      <c r="F122" s="20"/>
      <c r="G122" s="20"/>
    </row>
    <row r="123" spans="1:7" ht="15">
      <c r="A123" s="100" t="s">
        <v>375</v>
      </c>
      <c r="B123" s="101">
        <f aca="true" t="shared" si="3" ref="B123:G123">B114+B115-B118</f>
        <v>82146920000</v>
      </c>
      <c r="C123" s="101">
        <f t="shared" si="3"/>
        <v>32390192180</v>
      </c>
      <c r="D123" s="101">
        <f t="shared" si="3"/>
        <v>-6465116864</v>
      </c>
      <c r="E123" s="101">
        <f t="shared" si="3"/>
        <v>19055768644</v>
      </c>
      <c r="F123" s="101">
        <f t="shared" si="3"/>
        <v>7978092706</v>
      </c>
      <c r="G123" s="101">
        <f t="shared" si="3"/>
        <v>13124776463</v>
      </c>
    </row>
    <row r="124" spans="1:7" ht="15">
      <c r="A124" s="12" t="s">
        <v>470</v>
      </c>
      <c r="B124" s="15"/>
      <c r="C124" s="15"/>
      <c r="D124" s="15"/>
      <c r="E124" s="15"/>
      <c r="F124" s="15"/>
      <c r="G124" s="17"/>
    </row>
    <row r="125" spans="1:7" ht="15">
      <c r="A125" s="34" t="s">
        <v>463</v>
      </c>
      <c r="B125" s="23"/>
      <c r="C125" s="23"/>
      <c r="D125" s="23"/>
      <c r="E125" s="23"/>
      <c r="F125" s="23"/>
      <c r="G125" s="54"/>
    </row>
    <row r="126" spans="1:7" ht="15">
      <c r="A126" s="102"/>
      <c r="B126" s="102"/>
      <c r="C126" s="102"/>
      <c r="D126" s="102"/>
      <c r="E126" s="102"/>
      <c r="F126" s="102"/>
      <c r="G126" s="102"/>
    </row>
    <row r="127" spans="1:7" ht="15">
      <c r="A127" s="79" t="s">
        <v>471</v>
      </c>
      <c r="B127" s="80"/>
      <c r="C127" s="80"/>
      <c r="D127" s="81">
        <v>41182</v>
      </c>
      <c r="E127" s="79" t="s">
        <v>472</v>
      </c>
      <c r="F127" s="81">
        <v>41090</v>
      </c>
      <c r="G127" s="79" t="s">
        <v>472</v>
      </c>
    </row>
    <row r="128" spans="1:7" ht="15">
      <c r="A128" s="80" t="s">
        <v>473</v>
      </c>
      <c r="B128" s="80"/>
      <c r="C128" s="80"/>
      <c r="D128" s="82">
        <v>31566000000</v>
      </c>
      <c r="E128" s="103">
        <v>0.3843</v>
      </c>
      <c r="F128" s="82">
        <v>31566000000</v>
      </c>
      <c r="G128" s="103">
        <v>0.3843</v>
      </c>
    </row>
    <row r="129" spans="1:7" ht="15">
      <c r="A129" s="80" t="s">
        <v>474</v>
      </c>
      <c r="B129" s="80"/>
      <c r="C129" s="80"/>
      <c r="D129" s="82">
        <v>50580920000</v>
      </c>
      <c r="E129" s="103">
        <v>0.6157</v>
      </c>
      <c r="F129" s="82">
        <v>50580920000</v>
      </c>
      <c r="G129" s="103">
        <v>0.6157</v>
      </c>
    </row>
    <row r="130" spans="1:7" ht="15">
      <c r="A130" s="104" t="s">
        <v>475</v>
      </c>
      <c r="B130" s="80"/>
      <c r="C130" s="80"/>
      <c r="D130" s="82">
        <v>32390192180</v>
      </c>
      <c r="E130" s="80"/>
      <c r="F130" s="82">
        <v>32390192180</v>
      </c>
      <c r="G130" s="80"/>
    </row>
    <row r="131" spans="1:7" ht="15">
      <c r="A131" s="104" t="s">
        <v>476</v>
      </c>
      <c r="B131" s="80"/>
      <c r="C131" s="80"/>
      <c r="D131" s="82">
        <v>-6465116864</v>
      </c>
      <c r="E131" s="104"/>
      <c r="F131" s="82">
        <v>-6465116864</v>
      </c>
      <c r="G131" s="104"/>
    </row>
    <row r="132" spans="1:7" ht="15">
      <c r="A132" s="83" t="s">
        <v>294</v>
      </c>
      <c r="B132" s="80"/>
      <c r="C132" s="80"/>
      <c r="D132" s="105">
        <f>D128+D129+D130+D131</f>
        <v>108071995316</v>
      </c>
      <c r="E132" s="106">
        <v>1</v>
      </c>
      <c r="F132" s="105">
        <f>F128+F129+F130+F131</f>
        <v>108071995316</v>
      </c>
      <c r="G132" s="106">
        <v>1</v>
      </c>
    </row>
    <row r="133" spans="1:7" ht="15">
      <c r="A133" s="80" t="s">
        <v>477</v>
      </c>
      <c r="B133" s="80"/>
      <c r="C133" s="80"/>
      <c r="D133" s="80"/>
      <c r="E133" s="80"/>
      <c r="F133" s="80"/>
      <c r="G133" s="80"/>
    </row>
    <row r="134" spans="1:7" ht="15">
      <c r="A134" s="80" t="s">
        <v>478</v>
      </c>
      <c r="B134" s="80"/>
      <c r="C134" s="80"/>
      <c r="D134" s="82">
        <v>303170</v>
      </c>
      <c r="E134" s="80" t="s">
        <v>479</v>
      </c>
      <c r="F134" s="82">
        <v>303170</v>
      </c>
      <c r="G134" s="80" t="s">
        <v>479</v>
      </c>
    </row>
    <row r="135" spans="1:7" ht="15">
      <c r="A135" s="80"/>
      <c r="B135" s="80"/>
      <c r="C135" s="80"/>
      <c r="D135" s="82"/>
      <c r="E135" s="80"/>
      <c r="F135" s="82"/>
      <c r="G135" s="80"/>
    </row>
    <row r="136" spans="1:7" ht="15">
      <c r="A136" s="80"/>
      <c r="B136" s="80"/>
      <c r="C136" s="80"/>
      <c r="D136" s="82"/>
      <c r="E136" s="80"/>
      <c r="F136" s="82"/>
      <c r="G136" s="80"/>
    </row>
    <row r="138" ht="15">
      <c r="A138" s="38" t="s">
        <v>480</v>
      </c>
    </row>
    <row r="139" spans="5:6" ht="15">
      <c r="E139" s="81">
        <v>41182</v>
      </c>
      <c r="F139" s="81">
        <v>41090</v>
      </c>
    </row>
    <row r="140" spans="1:6" ht="15">
      <c r="A140" s="24" t="s">
        <v>481</v>
      </c>
      <c r="E140" s="70">
        <v>82146920000</v>
      </c>
      <c r="F140" s="70">
        <v>82146920000</v>
      </c>
    </row>
    <row r="141" spans="1:6" ht="15">
      <c r="A141" s="24" t="s">
        <v>482</v>
      </c>
      <c r="E141" s="69">
        <v>82146920000</v>
      </c>
      <c r="F141" s="69">
        <v>82146920000</v>
      </c>
    </row>
    <row r="142" spans="1:6" ht="15">
      <c r="A142" s="24" t="s">
        <v>483</v>
      </c>
      <c r="E142" s="69"/>
      <c r="F142" s="69"/>
    </row>
    <row r="143" spans="1:6" ht="15">
      <c r="A143" s="24" t="s">
        <v>484</v>
      </c>
      <c r="E143" s="69"/>
      <c r="F143" s="69"/>
    </row>
    <row r="144" spans="1:6" ht="15">
      <c r="A144" s="24" t="s">
        <v>485</v>
      </c>
      <c r="E144" s="69">
        <f>E141+E142-E143</f>
        <v>82146920000</v>
      </c>
      <c r="F144" s="69">
        <f>F141+F142-F143</f>
        <v>82146920000</v>
      </c>
    </row>
    <row r="145" spans="1:6" ht="15">
      <c r="A145" s="24" t="s">
        <v>486</v>
      </c>
      <c r="E145" s="69"/>
      <c r="F145" s="69"/>
    </row>
    <row r="147" spans="1:6" ht="15">
      <c r="A147" s="38" t="s">
        <v>487</v>
      </c>
      <c r="E147" s="81">
        <v>41182</v>
      </c>
      <c r="F147" s="81">
        <v>41090</v>
      </c>
    </row>
    <row r="148" spans="1:6" ht="15">
      <c r="A148" s="24" t="s">
        <v>488</v>
      </c>
      <c r="E148" s="69">
        <v>8214692</v>
      </c>
      <c r="F148" s="69">
        <v>8214692</v>
      </c>
    </row>
    <row r="149" spans="1:6" ht="15">
      <c r="A149" s="24" t="s">
        <v>489</v>
      </c>
      <c r="E149" s="69">
        <v>8214692</v>
      </c>
      <c r="F149" s="69">
        <v>8214692</v>
      </c>
    </row>
    <row r="150" spans="1:6" ht="15">
      <c r="A150" s="24" t="s">
        <v>490</v>
      </c>
      <c r="E150" s="69">
        <v>8214692</v>
      </c>
      <c r="F150" s="69">
        <v>8214692</v>
      </c>
    </row>
    <row r="151" ht="15">
      <c r="A151" s="24" t="s">
        <v>491</v>
      </c>
    </row>
    <row r="152" spans="1:6" ht="15">
      <c r="A152" s="24" t="s">
        <v>492</v>
      </c>
      <c r="E152" s="82">
        <v>303170</v>
      </c>
      <c r="F152" s="82">
        <v>303170</v>
      </c>
    </row>
    <row r="153" spans="1:6" ht="15">
      <c r="A153" s="24" t="s">
        <v>490</v>
      </c>
      <c r="E153" s="82">
        <v>303170</v>
      </c>
      <c r="F153" s="82">
        <v>303170</v>
      </c>
    </row>
    <row r="154" ht="15">
      <c r="A154" s="24" t="s">
        <v>491</v>
      </c>
    </row>
    <row r="155" spans="1:6" ht="15">
      <c r="A155" s="24" t="s">
        <v>493</v>
      </c>
      <c r="E155" s="69">
        <f>E149-E152</f>
        <v>7911522</v>
      </c>
      <c r="F155" s="69">
        <f>F149-F152</f>
        <v>7911522</v>
      </c>
    </row>
    <row r="156" spans="1:6" ht="15">
      <c r="A156" s="24" t="s">
        <v>490</v>
      </c>
      <c r="E156" s="69">
        <f>E150-E153</f>
        <v>7911522</v>
      </c>
      <c r="F156" s="69">
        <f>F150-F153</f>
        <v>7911522</v>
      </c>
    </row>
    <row r="157" ht="15">
      <c r="A157" s="24" t="s">
        <v>491</v>
      </c>
    </row>
    <row r="158" ht="15">
      <c r="A158" s="24" t="s">
        <v>494</v>
      </c>
    </row>
    <row r="160" ht="15">
      <c r="A160" s="38" t="s">
        <v>495</v>
      </c>
    </row>
    <row r="161" spans="1:6" ht="15">
      <c r="A161" s="38" t="s">
        <v>496</v>
      </c>
      <c r="E161" s="56" t="s">
        <v>576</v>
      </c>
      <c r="F161" s="56" t="s">
        <v>577</v>
      </c>
    </row>
    <row r="162" spans="1:6" ht="15">
      <c r="A162" s="24" t="s">
        <v>497</v>
      </c>
      <c r="E162" s="69">
        <v>44750896069</v>
      </c>
      <c r="F162" s="69">
        <v>100603141550</v>
      </c>
    </row>
    <row r="163" spans="1:6" ht="15">
      <c r="A163" s="24" t="s">
        <v>498</v>
      </c>
      <c r="E163" s="69">
        <v>4315629420</v>
      </c>
      <c r="F163" s="69">
        <v>6276856068</v>
      </c>
    </row>
    <row r="164" spans="1:6" ht="15">
      <c r="A164" s="56" t="s">
        <v>294</v>
      </c>
      <c r="E164" s="70">
        <f>SUM(E162:E163)</f>
        <v>49066525489</v>
      </c>
      <c r="F164" s="70">
        <f>SUM(F162:F163)</f>
        <v>106879997618</v>
      </c>
    </row>
    <row r="166" spans="1:6" ht="15">
      <c r="A166" s="38" t="s">
        <v>499</v>
      </c>
      <c r="E166" s="56" t="s">
        <v>576</v>
      </c>
      <c r="F166" s="56" t="s">
        <v>577</v>
      </c>
    </row>
    <row r="167" spans="1:6" ht="15">
      <c r="A167" s="24" t="s">
        <v>500</v>
      </c>
      <c r="E167" s="69">
        <v>44750896069</v>
      </c>
      <c r="F167" s="69">
        <v>100603141550</v>
      </c>
    </row>
    <row r="168" spans="1:6" ht="15">
      <c r="A168" s="24" t="s">
        <v>501</v>
      </c>
      <c r="E168" s="69">
        <v>4315629420</v>
      </c>
      <c r="F168" s="69">
        <v>6276856068</v>
      </c>
    </row>
    <row r="169" spans="1:6" ht="15">
      <c r="A169" s="56" t="s">
        <v>294</v>
      </c>
      <c r="E169" s="70">
        <f>SUM(E167:E168)</f>
        <v>49066525489</v>
      </c>
      <c r="F169" s="70">
        <f>SUM(F167:F168)</f>
        <v>106879997618</v>
      </c>
    </row>
    <row r="170" spans="1:6" ht="15">
      <c r="A170" s="56"/>
      <c r="E170" s="70"/>
      <c r="F170" s="70"/>
    </row>
    <row r="171" spans="1:6" ht="15">
      <c r="A171" s="38" t="s">
        <v>502</v>
      </c>
      <c r="E171" s="56" t="s">
        <v>576</v>
      </c>
      <c r="F171" s="56" t="s">
        <v>577</v>
      </c>
    </row>
    <row r="172" spans="1:6" ht="15">
      <c r="A172" s="24" t="s">
        <v>503</v>
      </c>
      <c r="E172" s="69">
        <v>44242869772</v>
      </c>
      <c r="F172" s="69">
        <v>99671089508</v>
      </c>
    </row>
    <row r="173" spans="1:6" ht="15">
      <c r="A173" s="56" t="s">
        <v>294</v>
      </c>
      <c r="E173" s="70">
        <f>E172</f>
        <v>44242869772</v>
      </c>
      <c r="F173" s="70">
        <f>F172</f>
        <v>99671089508</v>
      </c>
    </row>
    <row r="175" spans="1:6" ht="15">
      <c r="A175" s="38" t="s">
        <v>504</v>
      </c>
      <c r="E175" s="56" t="s">
        <v>576</v>
      </c>
      <c r="F175" s="56" t="s">
        <v>577</v>
      </c>
    </row>
    <row r="176" spans="1:6" ht="15">
      <c r="A176" s="24" t="s">
        <v>505</v>
      </c>
      <c r="E176" s="69">
        <v>3154543211</v>
      </c>
      <c r="F176" s="69">
        <v>5002753996</v>
      </c>
    </row>
    <row r="177" spans="1:6" ht="15">
      <c r="A177" s="24" t="s">
        <v>506</v>
      </c>
      <c r="E177" s="69"/>
      <c r="F177" s="69">
        <v>94807500</v>
      </c>
    </row>
    <row r="178" spans="1:6" ht="15">
      <c r="A178" s="24" t="s">
        <v>507</v>
      </c>
      <c r="E178" s="69"/>
      <c r="F178" s="69">
        <v>281387694</v>
      </c>
    </row>
    <row r="179" spans="1:6" ht="15">
      <c r="A179" s="24" t="s">
        <v>508</v>
      </c>
      <c r="E179" s="69">
        <v>25958837</v>
      </c>
      <c r="F179" s="69">
        <v>57116579</v>
      </c>
    </row>
    <row r="180" spans="1:6" ht="15">
      <c r="A180" s="24" t="s">
        <v>509</v>
      </c>
      <c r="E180" s="69">
        <v>788901261</v>
      </c>
      <c r="F180" s="69">
        <v>2203183566</v>
      </c>
    </row>
    <row r="181" spans="1:6" ht="15">
      <c r="A181" s="56" t="s">
        <v>294</v>
      </c>
      <c r="E181" s="70">
        <f>SUM(E176:E180)</f>
        <v>3969403309</v>
      </c>
      <c r="F181" s="70">
        <f>SUM(F176:F180)</f>
        <v>7639249335</v>
      </c>
    </row>
    <row r="183" spans="1:6" ht="15">
      <c r="A183" s="38" t="s">
        <v>510</v>
      </c>
      <c r="E183" s="56" t="s">
        <v>576</v>
      </c>
      <c r="F183" s="56" t="s">
        <v>577</v>
      </c>
    </row>
    <row r="184" spans="1:6" ht="15">
      <c r="A184" s="24" t="s">
        <v>511</v>
      </c>
      <c r="E184" s="69">
        <v>522969564</v>
      </c>
      <c r="F184" s="69">
        <v>1640112975</v>
      </c>
    </row>
    <row r="185" spans="1:6" ht="15">
      <c r="A185" s="24" t="s">
        <v>512</v>
      </c>
      <c r="E185" s="69">
        <v>-72400000</v>
      </c>
      <c r="F185" s="69">
        <v>-515279500</v>
      </c>
    </row>
    <row r="186" spans="1:6" ht="15">
      <c r="A186" s="24" t="s">
        <v>513</v>
      </c>
      <c r="E186" s="69"/>
      <c r="F186" s="69">
        <v>418140500</v>
      </c>
    </row>
    <row r="187" spans="1:6" ht="15">
      <c r="A187" s="24" t="s">
        <v>514</v>
      </c>
      <c r="E187" s="69">
        <v>618000000</v>
      </c>
      <c r="F187" s="69">
        <v>108209364</v>
      </c>
    </row>
    <row r="188" spans="1:6" ht="15">
      <c r="A188" s="24" t="s">
        <v>515</v>
      </c>
      <c r="E188" s="69">
        <v>926401</v>
      </c>
      <c r="F188" s="69">
        <v>487185</v>
      </c>
    </row>
    <row r="189" spans="1:6" ht="15">
      <c r="A189" s="24" t="s">
        <v>516</v>
      </c>
      <c r="E189" s="69">
        <v>15849561</v>
      </c>
      <c r="F189" s="69"/>
    </row>
    <row r="190" spans="1:6" ht="15">
      <c r="A190" s="56" t="s">
        <v>294</v>
      </c>
      <c r="E190" s="70">
        <f>SUM(E184:E189)</f>
        <v>1085345526</v>
      </c>
      <c r="F190" s="70">
        <f>SUM(F184:F189)</f>
        <v>1651670524</v>
      </c>
    </row>
    <row r="191" spans="1:6" ht="15">
      <c r="A191" s="56"/>
      <c r="E191" s="70"/>
      <c r="F191" s="70"/>
    </row>
    <row r="193" spans="1:6" ht="15">
      <c r="A193" s="38" t="s">
        <v>517</v>
      </c>
      <c r="E193" s="56" t="s">
        <v>576</v>
      </c>
      <c r="F193" s="56" t="s">
        <v>577</v>
      </c>
    </row>
    <row r="194" spans="1:6" ht="15">
      <c r="A194" s="24" t="s">
        <v>518</v>
      </c>
      <c r="E194" s="69">
        <v>4658971</v>
      </c>
      <c r="F194" s="69">
        <v>17578184</v>
      </c>
    </row>
    <row r="195" spans="1:6" ht="15">
      <c r="A195" s="24" t="s">
        <v>519</v>
      </c>
      <c r="E195" s="69"/>
      <c r="F195" s="69"/>
    </row>
    <row r="196" spans="1:6" ht="15">
      <c r="A196" s="24" t="s">
        <v>520</v>
      </c>
      <c r="E196" s="69"/>
      <c r="F196" s="69"/>
    </row>
    <row r="197" spans="1:6" ht="15">
      <c r="A197" s="56" t="s">
        <v>294</v>
      </c>
      <c r="E197" s="70">
        <f>SUM(E194:E196)</f>
        <v>4658971</v>
      </c>
      <c r="F197" s="70">
        <f>SUM(F194:F196)</f>
        <v>17578184</v>
      </c>
    </row>
    <row r="198" spans="1:6" ht="15">
      <c r="A198" s="56"/>
      <c r="E198" s="69"/>
      <c r="F198" s="70"/>
    </row>
    <row r="199" spans="1:6" ht="15">
      <c r="A199" s="71" t="s">
        <v>521</v>
      </c>
      <c r="E199" s="56" t="s">
        <v>576</v>
      </c>
      <c r="F199" s="56" t="s">
        <v>577</v>
      </c>
    </row>
    <row r="200" spans="1:6" ht="15">
      <c r="A200" s="72" t="s">
        <v>522</v>
      </c>
      <c r="E200" s="69"/>
      <c r="F200" s="69"/>
    </row>
    <row r="201" spans="1:6" ht="15">
      <c r="A201" s="72" t="s">
        <v>523</v>
      </c>
      <c r="E201" s="69"/>
      <c r="F201" s="69"/>
    </row>
    <row r="202" spans="1:6" ht="15">
      <c r="A202" s="72" t="s">
        <v>524</v>
      </c>
      <c r="E202" s="69"/>
      <c r="F202" s="69"/>
    </row>
    <row r="203" spans="1:6" ht="15">
      <c r="A203" s="72" t="s">
        <v>525</v>
      </c>
      <c r="E203" s="69">
        <v>433</v>
      </c>
      <c r="F203" s="69">
        <v>10</v>
      </c>
    </row>
    <row r="204" spans="1:6" ht="15">
      <c r="A204" s="56" t="s">
        <v>294</v>
      </c>
      <c r="E204" s="70">
        <f>SUM(E200:E203)</f>
        <v>433</v>
      </c>
      <c r="F204" s="70">
        <f>SUM(F200:F203)</f>
        <v>10</v>
      </c>
    </row>
    <row r="206" spans="1:6" ht="15">
      <c r="A206" s="38" t="s">
        <v>526</v>
      </c>
      <c r="E206" s="56" t="s">
        <v>576</v>
      </c>
      <c r="F206" s="56" t="s">
        <v>577</v>
      </c>
    </row>
    <row r="207" spans="1:6" ht="15">
      <c r="A207" s="24" t="s">
        <v>527</v>
      </c>
      <c r="E207" s="69">
        <v>3294922093</v>
      </c>
      <c r="F207" s="69">
        <v>6546496396</v>
      </c>
    </row>
    <row r="208" spans="1:6" ht="15">
      <c r="A208" s="24" t="s">
        <v>528</v>
      </c>
      <c r="E208" s="69">
        <v>3294922093</v>
      </c>
      <c r="F208" s="69">
        <v>6546496396</v>
      </c>
    </row>
    <row r="209" spans="1:6" ht="15">
      <c r="A209" s="24" t="s">
        <v>529</v>
      </c>
      <c r="E209" s="69">
        <v>7911522</v>
      </c>
      <c r="F209" s="69">
        <v>8038622</v>
      </c>
    </row>
    <row r="210" spans="1:6" ht="15">
      <c r="A210" s="24" t="s">
        <v>526</v>
      </c>
      <c r="E210" s="69">
        <f>E208/E209</f>
        <v>416.4713304216306</v>
      </c>
      <c r="F210" s="69">
        <f>F208/F209</f>
        <v>814.3804244060735</v>
      </c>
    </row>
    <row r="212" ht="15">
      <c r="A212" s="38" t="s">
        <v>530</v>
      </c>
    </row>
    <row r="213" ht="15">
      <c r="A213" s="38"/>
    </row>
    <row r="214" ht="15">
      <c r="E214" s="55" t="s">
        <v>578</v>
      </c>
    </row>
    <row r="215" spans="1:6" ht="15">
      <c r="A215" s="39" t="s">
        <v>531</v>
      </c>
      <c r="C215" s="38" t="s">
        <v>532</v>
      </c>
      <c r="E215" s="115" t="s">
        <v>138</v>
      </c>
      <c r="F215" s="115"/>
    </row>
  </sheetData>
  <mergeCells count="2">
    <mergeCell ref="E22:F22"/>
    <mergeCell ref="E215:F215"/>
  </mergeCells>
  <printOptions/>
  <pageMargins left="0.75" right="0" top="0.5" bottom="0.7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47"/>
  <sheetViews>
    <sheetView workbookViewId="0" topLeftCell="A58">
      <selection activeCell="D71" sqref="D71"/>
    </sheetView>
  </sheetViews>
  <sheetFormatPr defaultColWidth="9.140625" defaultRowHeight="12.75"/>
  <cols>
    <col min="1" max="1" width="51.8515625" style="24" customWidth="1"/>
    <col min="2" max="2" width="12.7109375" style="24" customWidth="1"/>
    <col min="3" max="3" width="18.140625" style="24" customWidth="1"/>
    <col min="4" max="4" width="12.7109375" style="24" customWidth="1"/>
    <col min="5" max="5" width="18.421875" style="24" customWidth="1"/>
    <col min="6" max="6" width="9.140625" style="24" customWidth="1"/>
    <col min="7" max="7" width="11.28125" style="24" customWidth="1"/>
    <col min="8" max="16384" width="9.140625" style="24" customWidth="1"/>
  </cols>
  <sheetData>
    <row r="1" spans="1:8" ht="15">
      <c r="A1" s="56" t="s">
        <v>186</v>
      </c>
      <c r="B1" s="56"/>
      <c r="E1" s="56" t="s">
        <v>248</v>
      </c>
      <c r="F1" s="56"/>
      <c r="G1" s="56"/>
      <c r="H1" s="56"/>
    </row>
    <row r="2" spans="1:4" ht="15">
      <c r="A2" s="56" t="s">
        <v>249</v>
      </c>
      <c r="B2" s="56"/>
      <c r="D2" s="24" t="s">
        <v>3</v>
      </c>
    </row>
    <row r="3" spans="1:4" ht="15">
      <c r="A3" s="56" t="s">
        <v>250</v>
      </c>
      <c r="B3" s="56"/>
      <c r="D3" s="24" t="s">
        <v>251</v>
      </c>
    </row>
    <row r="5" spans="1:10" ht="18.75">
      <c r="A5" s="110" t="s">
        <v>252</v>
      </c>
      <c r="B5" s="110"/>
      <c r="C5" s="110"/>
      <c r="D5" s="110"/>
      <c r="E5" s="110"/>
      <c r="F5" s="110"/>
      <c r="G5" s="110"/>
      <c r="H5" s="64"/>
      <c r="I5" s="64"/>
      <c r="J5" s="64"/>
    </row>
    <row r="6" spans="1:10" ht="19.5">
      <c r="A6" s="120" t="s">
        <v>246</v>
      </c>
      <c r="B6" s="120"/>
      <c r="C6" s="120"/>
      <c r="D6" s="120"/>
      <c r="E6" s="120"/>
      <c r="F6" s="120"/>
      <c r="G6" s="120"/>
      <c r="H6" s="65"/>
      <c r="I6" s="65"/>
      <c r="J6" s="65"/>
    </row>
    <row r="7" spans="1:2" ht="15">
      <c r="A7" s="38" t="s">
        <v>253</v>
      </c>
      <c r="B7" s="38"/>
    </row>
    <row r="8" ht="15">
      <c r="A8" s="24" t="s">
        <v>254</v>
      </c>
    </row>
    <row r="9" ht="15">
      <c r="A9" s="24" t="s">
        <v>255</v>
      </c>
    </row>
    <row r="10" ht="15">
      <c r="A10" s="24" t="s">
        <v>256</v>
      </c>
    </row>
    <row r="11" ht="15">
      <c r="A11" s="24" t="s">
        <v>257</v>
      </c>
    </row>
    <row r="12" ht="15">
      <c r="A12" s="24" t="s">
        <v>533</v>
      </c>
    </row>
    <row r="13" ht="15">
      <c r="A13" s="24" t="s">
        <v>259</v>
      </c>
    </row>
    <row r="14" ht="15">
      <c r="A14" s="24" t="s">
        <v>579</v>
      </c>
    </row>
    <row r="15" spans="1:5" ht="15">
      <c r="A15" s="24" t="s">
        <v>580</v>
      </c>
      <c r="E15" s="66"/>
    </row>
    <row r="17" spans="1:2" ht="15">
      <c r="A17" s="67" t="s">
        <v>260</v>
      </c>
      <c r="B17" s="67"/>
    </row>
    <row r="18" ht="15">
      <c r="A18" s="24" t="s">
        <v>261</v>
      </c>
    </row>
    <row r="20" spans="1:2" ht="15">
      <c r="A20" s="67" t="s">
        <v>262</v>
      </c>
      <c r="B20" s="67"/>
    </row>
    <row r="21" ht="15">
      <c r="A21" s="24" t="s">
        <v>263</v>
      </c>
    </row>
    <row r="22" ht="15">
      <c r="A22" s="24" t="s">
        <v>264</v>
      </c>
    </row>
    <row r="23" ht="15">
      <c r="A23" s="24" t="s">
        <v>265</v>
      </c>
    </row>
    <row r="24" ht="15">
      <c r="A24" s="24" t="s">
        <v>266</v>
      </c>
    </row>
    <row r="25" ht="15">
      <c r="A25" s="24" t="s">
        <v>267</v>
      </c>
    </row>
    <row r="26" ht="15">
      <c r="A26" s="24" t="s">
        <v>268</v>
      </c>
    </row>
    <row r="27" ht="15">
      <c r="A27" s="24" t="s">
        <v>269</v>
      </c>
    </row>
    <row r="28" ht="15">
      <c r="A28" s="24" t="s">
        <v>270</v>
      </c>
    </row>
    <row r="30" spans="1:2" ht="15">
      <c r="A30" s="67" t="s">
        <v>271</v>
      </c>
      <c r="B30" s="67"/>
    </row>
    <row r="32" spans="1:2" ht="15">
      <c r="A32" s="38" t="s">
        <v>272</v>
      </c>
      <c r="B32" s="38"/>
    </row>
    <row r="33" ht="15">
      <c r="A33" s="24" t="s">
        <v>273</v>
      </c>
    </row>
    <row r="34" ht="15">
      <c r="A34" s="24" t="s">
        <v>274</v>
      </c>
    </row>
    <row r="36" spans="1:2" ht="15">
      <c r="A36" s="38" t="s">
        <v>275</v>
      </c>
      <c r="B36" s="38"/>
    </row>
    <row r="37" spans="1:2" ht="15">
      <c r="A37" s="67" t="s">
        <v>276</v>
      </c>
      <c r="B37" s="67"/>
    </row>
    <row r="38" ht="15">
      <c r="A38" s="24" t="s">
        <v>277</v>
      </c>
    </row>
    <row r="39" ht="15">
      <c r="A39" s="24" t="s">
        <v>278</v>
      </c>
    </row>
    <row r="41" spans="1:2" ht="15">
      <c r="A41" s="67" t="s">
        <v>279</v>
      </c>
      <c r="B41" s="67"/>
    </row>
    <row r="42" ht="15">
      <c r="A42" s="24" t="s">
        <v>280</v>
      </c>
    </row>
    <row r="44" spans="1:2" ht="15">
      <c r="A44" s="67" t="s">
        <v>281</v>
      </c>
      <c r="B44" s="67"/>
    </row>
    <row r="45" ht="15">
      <c r="A45" s="24" t="s">
        <v>282</v>
      </c>
    </row>
    <row r="47" spans="1:2" ht="15">
      <c r="A47" s="38" t="s">
        <v>283</v>
      </c>
      <c r="B47" s="38"/>
    </row>
    <row r="48" ht="15">
      <c r="A48" s="24" t="s">
        <v>604</v>
      </c>
    </row>
    <row r="50" spans="1:2" ht="15">
      <c r="A50" s="38" t="s">
        <v>284</v>
      </c>
      <c r="B50" s="38"/>
    </row>
    <row r="51" ht="15">
      <c r="A51" s="24" t="s">
        <v>285</v>
      </c>
    </row>
    <row r="52" ht="15">
      <c r="A52" s="24" t="s">
        <v>286</v>
      </c>
    </row>
    <row r="54" spans="1:5" ht="15">
      <c r="A54" s="38" t="s">
        <v>287</v>
      </c>
      <c r="B54" s="38"/>
      <c r="C54" s="68" t="s">
        <v>575</v>
      </c>
      <c r="D54" s="68"/>
      <c r="E54" s="68">
        <v>40909</v>
      </c>
    </row>
    <row r="55" spans="1:5" ht="15">
      <c r="A55" s="24" t="s">
        <v>289</v>
      </c>
      <c r="C55" s="69">
        <v>166275563</v>
      </c>
      <c r="D55" s="69"/>
      <c r="E55" s="69">
        <v>68635423</v>
      </c>
    </row>
    <row r="56" spans="1:5" ht="15">
      <c r="A56" s="24" t="s">
        <v>290</v>
      </c>
      <c r="C56" s="69">
        <f>SUM(C57:C59)</f>
        <v>11729889782</v>
      </c>
      <c r="D56" s="69"/>
      <c r="E56" s="69">
        <f>SUM(E57:E59)</f>
        <v>5429541986</v>
      </c>
    </row>
    <row r="57" spans="1:5" ht="15">
      <c r="A57" s="24" t="s">
        <v>291</v>
      </c>
      <c r="C57" s="69">
        <v>5478572991</v>
      </c>
      <c r="D57" s="69"/>
      <c r="E57" s="69">
        <v>2707434172</v>
      </c>
    </row>
    <row r="58" spans="1:5" ht="15">
      <c r="A58" s="24" t="s">
        <v>292</v>
      </c>
      <c r="C58" s="69">
        <v>40974807</v>
      </c>
      <c r="D58" s="69"/>
      <c r="E58" s="69">
        <v>367684606</v>
      </c>
    </row>
    <row r="59" spans="1:5" ht="15">
      <c r="A59" s="24" t="s">
        <v>293</v>
      </c>
      <c r="C59" s="69">
        <v>6210341984</v>
      </c>
      <c r="D59" s="69"/>
      <c r="E59" s="69">
        <v>2354423208</v>
      </c>
    </row>
    <row r="60" spans="1:5" ht="15">
      <c r="A60" s="56" t="s">
        <v>294</v>
      </c>
      <c r="B60" s="56"/>
      <c r="C60" s="70">
        <f>C55+C56</f>
        <v>11896165345</v>
      </c>
      <c r="D60" s="70"/>
      <c r="E60" s="70">
        <f>E55+E56</f>
        <v>5498177409</v>
      </c>
    </row>
    <row r="61" spans="1:5" ht="15">
      <c r="A61" s="71"/>
      <c r="B61" s="71"/>
      <c r="C61" s="70"/>
      <c r="D61" s="70"/>
      <c r="E61" s="70"/>
    </row>
    <row r="62" spans="1:5" ht="15">
      <c r="A62" s="71" t="s">
        <v>295</v>
      </c>
      <c r="B62" s="71"/>
      <c r="C62" s="68" t="s">
        <v>575</v>
      </c>
      <c r="D62" s="68"/>
      <c r="E62" s="68">
        <v>40909</v>
      </c>
    </row>
    <row r="63" spans="1:5" ht="15">
      <c r="A63" s="72" t="s">
        <v>296</v>
      </c>
      <c r="B63" s="73" t="s">
        <v>297</v>
      </c>
      <c r="C63" s="74">
        <f>SUM(C64:C70)</f>
        <v>3540927720</v>
      </c>
      <c r="D63" s="73" t="s">
        <v>297</v>
      </c>
      <c r="E63" s="74">
        <f>SUM(E64:E70)</f>
        <v>2025964964</v>
      </c>
    </row>
    <row r="64" spans="1:5" ht="15">
      <c r="A64" s="72" t="s">
        <v>298</v>
      </c>
      <c r="B64" s="75">
        <v>5</v>
      </c>
      <c r="C64" s="69"/>
      <c r="D64" s="69">
        <v>5</v>
      </c>
      <c r="E64" s="69"/>
    </row>
    <row r="65" spans="1:5" ht="15">
      <c r="A65" s="72" t="s">
        <v>299</v>
      </c>
      <c r="B65" s="75"/>
      <c r="C65" s="69"/>
      <c r="D65" s="69">
        <v>7000</v>
      </c>
      <c r="E65" s="69">
        <v>320640000</v>
      </c>
    </row>
    <row r="66" spans="1:5" ht="15">
      <c r="A66" s="72" t="s">
        <v>534</v>
      </c>
      <c r="B66" s="75"/>
      <c r="C66" s="69"/>
      <c r="D66" s="69">
        <v>67700</v>
      </c>
      <c r="E66" s="69">
        <v>861338360</v>
      </c>
    </row>
    <row r="67" spans="1:5" ht="15">
      <c r="A67" s="72" t="s">
        <v>301</v>
      </c>
      <c r="B67" s="75">
        <v>221000</v>
      </c>
      <c r="C67" s="69">
        <v>2635119720</v>
      </c>
      <c r="D67" s="69"/>
      <c r="E67" s="69"/>
    </row>
    <row r="68" spans="1:5" ht="15">
      <c r="A68" s="72" t="s">
        <v>535</v>
      </c>
      <c r="B68" s="75">
        <v>80000</v>
      </c>
      <c r="C68" s="69">
        <v>905808000</v>
      </c>
      <c r="D68" s="69"/>
      <c r="E68" s="69"/>
    </row>
    <row r="69" spans="1:5" ht="15">
      <c r="A69" s="72" t="s">
        <v>303</v>
      </c>
      <c r="B69" s="75"/>
      <c r="C69" s="69"/>
      <c r="D69" s="69">
        <v>52500</v>
      </c>
      <c r="E69" s="69">
        <v>609266100</v>
      </c>
    </row>
    <row r="70" spans="1:5" ht="15">
      <c r="A70" s="72" t="s">
        <v>304</v>
      </c>
      <c r="B70" s="75"/>
      <c r="C70" s="69"/>
      <c r="D70" s="69">
        <v>22000</v>
      </c>
      <c r="E70" s="69">
        <v>234720504</v>
      </c>
    </row>
    <row r="71" spans="1:5" ht="15">
      <c r="A71" s="72" t="s">
        <v>305</v>
      </c>
      <c r="B71" s="72"/>
      <c r="C71" s="74">
        <f>SUM(C72:C78)</f>
        <v>119150000000</v>
      </c>
      <c r="D71" s="69"/>
      <c r="E71" s="74">
        <f>SUM(E72:E78)</f>
        <v>82900000000</v>
      </c>
    </row>
    <row r="72" spans="1:5" ht="15">
      <c r="A72" s="72" t="s">
        <v>306</v>
      </c>
      <c r="B72" s="72"/>
      <c r="C72" s="69"/>
      <c r="D72" s="69"/>
      <c r="E72" s="69">
        <v>39200000000</v>
      </c>
    </row>
    <row r="73" spans="1:5" ht="15">
      <c r="A73" s="72" t="s">
        <v>307</v>
      </c>
      <c r="B73" s="72"/>
      <c r="C73" s="69">
        <v>16000000000</v>
      </c>
      <c r="D73" s="69"/>
      <c r="E73" s="69">
        <v>8700000000</v>
      </c>
    </row>
    <row r="74" spans="1:5" ht="15">
      <c r="A74" s="72" t="s">
        <v>308</v>
      </c>
      <c r="B74" s="72"/>
      <c r="C74" s="69">
        <v>17200000000</v>
      </c>
      <c r="D74" s="69"/>
      <c r="E74" s="69"/>
    </row>
    <row r="75" spans="1:5" ht="15">
      <c r="A75" s="72" t="s">
        <v>599</v>
      </c>
      <c r="B75" s="72"/>
      <c r="C75" s="69">
        <v>31000000000</v>
      </c>
      <c r="D75" s="69"/>
      <c r="E75" s="69"/>
    </row>
    <row r="76" spans="1:5" ht="15">
      <c r="A76" s="72" t="s">
        <v>600</v>
      </c>
      <c r="B76" s="72"/>
      <c r="C76" s="69">
        <v>22500000000</v>
      </c>
      <c r="D76" s="69"/>
      <c r="E76" s="69"/>
    </row>
    <row r="77" spans="1:5" ht="15">
      <c r="A77" s="72" t="s">
        <v>309</v>
      </c>
      <c r="B77" s="72"/>
      <c r="C77" s="69">
        <v>23450000000</v>
      </c>
      <c r="D77" s="69"/>
      <c r="E77" s="69">
        <v>22000000000</v>
      </c>
    </row>
    <row r="78" spans="1:5" ht="15">
      <c r="A78" s="72" t="s">
        <v>310</v>
      </c>
      <c r="B78" s="72"/>
      <c r="C78" s="69">
        <v>9000000000</v>
      </c>
      <c r="D78" s="69"/>
      <c r="E78" s="69">
        <v>13000000000</v>
      </c>
    </row>
    <row r="79" spans="1:5" ht="15">
      <c r="A79" s="72" t="s">
        <v>311</v>
      </c>
      <c r="B79" s="72"/>
      <c r="C79" s="74">
        <f>SUM(C80:C84)</f>
        <v>20000000000</v>
      </c>
      <c r="D79" s="69"/>
      <c r="E79" s="74">
        <f>SUM(E80:E84)</f>
        <v>43536619962</v>
      </c>
    </row>
    <row r="80" spans="1:5" ht="15">
      <c r="A80" s="72" t="s">
        <v>312</v>
      </c>
      <c r="B80" s="72"/>
      <c r="C80" s="69">
        <v>20000000000</v>
      </c>
      <c r="D80" s="69"/>
      <c r="E80" s="69">
        <v>20000000000</v>
      </c>
    </row>
    <row r="81" spans="1:5" ht="15">
      <c r="A81" s="72" t="s">
        <v>313</v>
      </c>
      <c r="B81" s="72"/>
      <c r="C81" s="69"/>
      <c r="D81" s="69"/>
      <c r="E81" s="69">
        <v>1000000000</v>
      </c>
    </row>
    <row r="82" spans="1:5" ht="15">
      <c r="A82" s="72" t="s">
        <v>314</v>
      </c>
      <c r="B82" s="72"/>
      <c r="C82" s="69"/>
      <c r="D82" s="69"/>
      <c r="E82" s="69">
        <v>14523619962</v>
      </c>
    </row>
    <row r="83" spans="1:5" ht="15">
      <c r="A83" s="72" t="s">
        <v>315</v>
      </c>
      <c r="B83" s="72"/>
      <c r="C83" s="69"/>
      <c r="D83" s="69"/>
      <c r="E83" s="69">
        <v>8000000000</v>
      </c>
    </row>
    <row r="84" spans="1:5" ht="15">
      <c r="A84" s="72" t="s">
        <v>316</v>
      </c>
      <c r="B84" s="72"/>
      <c r="C84" s="69"/>
      <c r="D84" s="69"/>
      <c r="E84" s="69">
        <v>13000000</v>
      </c>
    </row>
    <row r="85" spans="1:5" ht="15">
      <c r="A85" s="56" t="s">
        <v>294</v>
      </c>
      <c r="B85" s="56"/>
      <c r="C85" s="70">
        <f>C63+C71+C79</f>
        <v>142690927720</v>
      </c>
      <c r="D85" s="70"/>
      <c r="E85" s="70">
        <f>E63+E71+E79</f>
        <v>128462584926</v>
      </c>
    </row>
    <row r="86" spans="1:5" ht="15">
      <c r="A86" s="56"/>
      <c r="B86" s="56"/>
      <c r="C86" s="70"/>
      <c r="D86" s="70"/>
      <c r="E86" s="70"/>
    </row>
    <row r="87" spans="1:5" ht="15">
      <c r="A87" s="71" t="s">
        <v>317</v>
      </c>
      <c r="B87" s="71"/>
      <c r="C87" s="68" t="s">
        <v>575</v>
      </c>
      <c r="D87" s="68"/>
      <c r="E87" s="68">
        <v>40909</v>
      </c>
    </row>
    <row r="88" spans="1:5" ht="15">
      <c r="A88" s="72" t="s">
        <v>318</v>
      </c>
      <c r="B88" s="71"/>
      <c r="C88" s="76"/>
      <c r="D88" s="68"/>
      <c r="E88" s="107">
        <v>-240840000</v>
      </c>
    </row>
    <row r="89" spans="1:5" ht="15">
      <c r="A89" s="72" t="s">
        <v>319</v>
      </c>
      <c r="B89" s="71"/>
      <c r="C89" s="76"/>
      <c r="D89" s="68"/>
      <c r="E89" s="107">
        <v>-205016100</v>
      </c>
    </row>
    <row r="90" spans="1:5" ht="15">
      <c r="A90" s="72" t="s">
        <v>320</v>
      </c>
      <c r="B90" s="71"/>
      <c r="C90" s="76">
        <v>-867119720</v>
      </c>
      <c r="D90" s="68"/>
      <c r="E90" s="107"/>
    </row>
    <row r="91" spans="1:5" ht="15">
      <c r="A91" s="72" t="s">
        <v>321</v>
      </c>
      <c r="B91" s="71"/>
      <c r="C91" s="76">
        <v>-393808000</v>
      </c>
      <c r="D91" s="68"/>
      <c r="E91" s="107"/>
    </row>
    <row r="92" spans="1:5" ht="15">
      <c r="A92" s="72" t="s">
        <v>536</v>
      </c>
      <c r="B92" s="72"/>
      <c r="C92" s="69"/>
      <c r="D92" s="69"/>
      <c r="E92" s="69">
        <v>-597308360</v>
      </c>
    </row>
    <row r="93" spans="1:5" ht="15">
      <c r="A93" s="72" t="s">
        <v>322</v>
      </c>
      <c r="B93" s="72"/>
      <c r="C93" s="69"/>
      <c r="D93" s="69"/>
      <c r="E93" s="69">
        <v>-168720504</v>
      </c>
    </row>
    <row r="94" spans="1:5" ht="15">
      <c r="A94" s="56" t="s">
        <v>294</v>
      </c>
      <c r="B94" s="56"/>
      <c r="C94" s="70">
        <f>SUM(C88:C93)</f>
        <v>-1260927720</v>
      </c>
      <c r="D94" s="70"/>
      <c r="E94" s="70">
        <f>SUM(E88:E93)</f>
        <v>-1211884964</v>
      </c>
    </row>
    <row r="95" spans="1:5" ht="15">
      <c r="A95" s="56"/>
      <c r="B95" s="56"/>
      <c r="C95" s="70"/>
      <c r="D95" s="70"/>
      <c r="E95" s="70"/>
    </row>
    <row r="96" spans="1:5" ht="15">
      <c r="A96" s="71" t="s">
        <v>323</v>
      </c>
      <c r="B96" s="56"/>
      <c r="C96" s="68" t="s">
        <v>575</v>
      </c>
      <c r="D96" s="68"/>
      <c r="E96" s="68">
        <v>40909</v>
      </c>
    </row>
    <row r="97" spans="1:5" ht="15">
      <c r="A97" s="72" t="s">
        <v>324</v>
      </c>
      <c r="B97" s="73"/>
      <c r="C97" s="69">
        <v>1799815000</v>
      </c>
      <c r="D97" s="69"/>
      <c r="E97" s="69">
        <v>1799815000</v>
      </c>
    </row>
    <row r="98" spans="1:5" ht="15">
      <c r="A98" s="72" t="s">
        <v>314</v>
      </c>
      <c r="B98" s="73"/>
      <c r="C98" s="69"/>
      <c r="D98" s="69"/>
      <c r="E98" s="69">
        <v>5811159548</v>
      </c>
    </row>
    <row r="99" spans="1:5" ht="15">
      <c r="A99" s="72" t="s">
        <v>325</v>
      </c>
      <c r="B99" s="73"/>
      <c r="C99" s="69">
        <v>229976464</v>
      </c>
      <c r="D99" s="69"/>
      <c r="E99" s="69">
        <v>353774115</v>
      </c>
    </row>
    <row r="100" spans="1:5" ht="15">
      <c r="A100" s="72" t="s">
        <v>587</v>
      </c>
      <c r="B100" s="73"/>
      <c r="C100" s="69">
        <v>110880000</v>
      </c>
      <c r="D100" s="69"/>
      <c r="E100" s="69"/>
    </row>
    <row r="101" spans="1:5" ht="15">
      <c r="A101" s="72" t="s">
        <v>326</v>
      </c>
      <c r="B101" s="73"/>
      <c r="C101" s="69">
        <v>174572265</v>
      </c>
      <c r="D101" s="69"/>
      <c r="E101" s="69">
        <v>174572265</v>
      </c>
    </row>
    <row r="102" spans="1:5" ht="15">
      <c r="A102" s="72" t="s">
        <v>327</v>
      </c>
      <c r="B102" s="73"/>
      <c r="C102" s="69">
        <v>294812483</v>
      </c>
      <c r="D102" s="69"/>
      <c r="E102" s="69">
        <v>27628360641</v>
      </c>
    </row>
    <row r="103" spans="1:5" ht="15">
      <c r="A103" s="72" t="s">
        <v>537</v>
      </c>
      <c r="B103" s="73"/>
      <c r="C103" s="69"/>
      <c r="D103" s="69"/>
      <c r="E103" s="69">
        <v>225095929</v>
      </c>
    </row>
    <row r="104" spans="1:5" ht="15">
      <c r="A104" s="72" t="s">
        <v>329</v>
      </c>
      <c r="B104" s="73"/>
      <c r="C104" s="69">
        <v>149005034</v>
      </c>
      <c r="D104" s="69"/>
      <c r="E104" s="69"/>
    </row>
    <row r="105" spans="1:5" ht="15">
      <c r="A105" s="72" t="s">
        <v>330</v>
      </c>
      <c r="B105" s="73"/>
      <c r="C105" s="69">
        <v>4118858948</v>
      </c>
      <c r="D105" s="69"/>
      <c r="E105" s="69">
        <v>2981680697</v>
      </c>
    </row>
    <row r="106" spans="1:5" ht="15">
      <c r="A106" s="72" t="s">
        <v>586</v>
      </c>
      <c r="B106" s="73"/>
      <c r="C106" s="69">
        <v>202969637</v>
      </c>
      <c r="D106" s="69"/>
      <c r="E106" s="69"/>
    </row>
    <row r="107" spans="1:5" ht="15">
      <c r="A107" s="72" t="s">
        <v>331</v>
      </c>
      <c r="B107" s="73"/>
      <c r="C107" s="69">
        <v>363053493</v>
      </c>
      <c r="D107" s="69"/>
      <c r="E107" s="69"/>
    </row>
    <row r="108" spans="1:5" ht="15">
      <c r="A108" s="72" t="s">
        <v>332</v>
      </c>
      <c r="B108" s="73"/>
      <c r="C108" s="69">
        <v>8959908856</v>
      </c>
      <c r="D108" s="69"/>
      <c r="E108" s="69">
        <v>7374289274</v>
      </c>
    </row>
    <row r="109" spans="1:5" ht="15">
      <c r="A109" s="72" t="s">
        <v>333</v>
      </c>
      <c r="B109" s="73"/>
      <c r="C109" s="69">
        <v>1121412220</v>
      </c>
      <c r="D109" s="69"/>
      <c r="E109" s="69">
        <v>809025753</v>
      </c>
    </row>
    <row r="110" spans="1:5" ht="15">
      <c r="A110" s="72" t="s">
        <v>334</v>
      </c>
      <c r="B110" s="73"/>
      <c r="C110" s="69">
        <v>269428753</v>
      </c>
      <c r="D110" s="69"/>
      <c r="E110" s="69">
        <v>556742892</v>
      </c>
    </row>
    <row r="111" spans="1:5" ht="15">
      <c r="A111" s="56" t="s">
        <v>335</v>
      </c>
      <c r="B111" s="73"/>
      <c r="C111" s="70">
        <f>SUM(C97:C110)</f>
        <v>17794693153</v>
      </c>
      <c r="D111" s="69"/>
      <c r="E111" s="70">
        <f>SUM(E97:E110)</f>
        <v>47714516114</v>
      </c>
    </row>
    <row r="112" spans="1:5" ht="15">
      <c r="A112" s="72"/>
      <c r="B112" s="73"/>
      <c r="C112" s="69"/>
      <c r="D112" s="69"/>
      <c r="E112" s="69"/>
    </row>
    <row r="113" spans="1:5" ht="15">
      <c r="A113" s="71" t="s">
        <v>336</v>
      </c>
      <c r="B113" s="73"/>
      <c r="C113" s="68" t="s">
        <v>575</v>
      </c>
      <c r="D113" s="69"/>
      <c r="E113" s="68">
        <v>40909</v>
      </c>
    </row>
    <row r="114" spans="1:5" ht="15">
      <c r="A114" s="72" t="s">
        <v>337</v>
      </c>
      <c r="B114" s="73"/>
      <c r="C114" s="69">
        <v>7077785788</v>
      </c>
      <c r="D114" s="69"/>
      <c r="E114" s="69">
        <v>4550000000</v>
      </c>
    </row>
    <row r="115" spans="1:5" ht="15">
      <c r="A115" s="72" t="s">
        <v>590</v>
      </c>
      <c r="B115" s="73"/>
      <c r="C115" s="69">
        <v>8664006368</v>
      </c>
      <c r="D115" s="69"/>
      <c r="E115" s="69"/>
    </row>
    <row r="116" spans="1:5" ht="15">
      <c r="A116" s="72" t="s">
        <v>591</v>
      </c>
      <c r="B116" s="73"/>
      <c r="C116" s="69">
        <v>500000000</v>
      </c>
      <c r="D116" s="69"/>
      <c r="E116" s="69"/>
    </row>
    <row r="117" spans="1:5" ht="15">
      <c r="A117" s="72" t="s">
        <v>601</v>
      </c>
      <c r="B117" s="73"/>
      <c r="C117" s="69">
        <v>100000000</v>
      </c>
      <c r="D117" s="69"/>
      <c r="E117" s="69"/>
    </row>
    <row r="118" spans="1:5" ht="15">
      <c r="A118" s="72" t="s">
        <v>593</v>
      </c>
      <c r="B118" s="73"/>
      <c r="C118" s="69">
        <v>6600000</v>
      </c>
      <c r="D118" s="69"/>
      <c r="E118" s="69"/>
    </row>
    <row r="119" spans="1:5" ht="15">
      <c r="A119" s="72" t="s">
        <v>338</v>
      </c>
      <c r="B119" s="73"/>
      <c r="C119" s="69"/>
      <c r="D119" s="69"/>
      <c r="E119" s="69">
        <v>49380100</v>
      </c>
    </row>
    <row r="120" spans="1:5" ht="15">
      <c r="A120" s="72" t="s">
        <v>339</v>
      </c>
      <c r="B120" s="73"/>
      <c r="C120" s="69">
        <v>189665000</v>
      </c>
      <c r="D120" s="69"/>
      <c r="E120" s="69">
        <v>189665000</v>
      </c>
    </row>
    <row r="121" spans="1:5" ht="15">
      <c r="A121" s="72" t="s">
        <v>588</v>
      </c>
      <c r="B121" s="73"/>
      <c r="C121" s="69">
        <v>15401774629</v>
      </c>
      <c r="D121" s="69"/>
      <c r="E121" s="69"/>
    </row>
    <row r="122" spans="1:5" ht="15">
      <c r="A122" s="72" t="s">
        <v>340</v>
      </c>
      <c r="B122" s="73"/>
      <c r="C122" s="69">
        <v>93668275</v>
      </c>
      <c r="D122" s="69"/>
      <c r="E122" s="69">
        <v>88873675</v>
      </c>
    </row>
    <row r="123" spans="1:5" ht="15">
      <c r="A123" s="72" t="s">
        <v>589</v>
      </c>
      <c r="B123" s="73"/>
      <c r="C123" s="69">
        <v>1879616819</v>
      </c>
      <c r="D123" s="69"/>
      <c r="E123" s="69"/>
    </row>
    <row r="124" spans="1:5" ht="15">
      <c r="A124" s="72" t="s">
        <v>341</v>
      </c>
      <c r="B124" s="73"/>
      <c r="C124" s="69">
        <v>23683962196</v>
      </c>
      <c r="D124" s="69"/>
      <c r="E124" s="69">
        <v>223074128</v>
      </c>
    </row>
    <row r="125" spans="1:5" ht="15">
      <c r="A125" s="72" t="s">
        <v>342</v>
      </c>
      <c r="B125" s="73"/>
      <c r="C125" s="69">
        <v>24616701279</v>
      </c>
      <c r="D125" s="69"/>
      <c r="E125" s="69">
        <v>33744578912</v>
      </c>
    </row>
    <row r="126" spans="1:5" ht="15">
      <c r="A126" s="72" t="s">
        <v>343</v>
      </c>
      <c r="B126" s="73"/>
      <c r="C126" s="69">
        <v>345570337</v>
      </c>
      <c r="D126" s="69"/>
      <c r="E126" s="69">
        <v>441039148</v>
      </c>
    </row>
    <row r="127" spans="1:5" ht="15">
      <c r="A127" s="72" t="s">
        <v>344</v>
      </c>
      <c r="B127" s="73"/>
      <c r="C127" s="69">
        <v>202675272</v>
      </c>
      <c r="D127" s="69"/>
      <c r="E127" s="69">
        <v>237048050</v>
      </c>
    </row>
    <row r="128" spans="1:5" ht="15">
      <c r="A128" s="56" t="s">
        <v>335</v>
      </c>
      <c r="B128" s="73"/>
      <c r="C128" s="70">
        <f>SUM(C114:C127)</f>
        <v>82762025963</v>
      </c>
      <c r="D128" s="69"/>
      <c r="E128" s="70">
        <f>SUM(E114:E127)</f>
        <v>39523659013</v>
      </c>
    </row>
    <row r="129" spans="1:2" ht="15">
      <c r="A129" s="72"/>
      <c r="B129" s="72"/>
    </row>
    <row r="130" spans="1:5" ht="15">
      <c r="A130" s="38" t="s">
        <v>345</v>
      </c>
      <c r="B130" s="38"/>
      <c r="C130" s="68" t="s">
        <v>575</v>
      </c>
      <c r="D130" s="68"/>
      <c r="E130" s="68">
        <v>40909</v>
      </c>
    </row>
    <row r="131" spans="1:5" ht="15">
      <c r="A131" s="24" t="s">
        <v>346</v>
      </c>
      <c r="C131" s="69">
        <v>1971896900</v>
      </c>
      <c r="D131" s="69"/>
      <c r="E131" s="69">
        <v>1506732500</v>
      </c>
    </row>
    <row r="132" spans="1:5" ht="15">
      <c r="A132" s="24" t="s">
        <v>347</v>
      </c>
      <c r="C132" s="69">
        <v>624173153</v>
      </c>
      <c r="D132" s="69"/>
      <c r="E132" s="69">
        <v>417130382</v>
      </c>
    </row>
    <row r="133" spans="1:5" ht="15">
      <c r="A133" s="24" t="s">
        <v>348</v>
      </c>
      <c r="C133" s="69">
        <v>68582872</v>
      </c>
      <c r="D133" s="69"/>
      <c r="E133" s="69">
        <v>49156969</v>
      </c>
    </row>
    <row r="134" spans="1:5" ht="15">
      <c r="A134" s="56" t="s">
        <v>294</v>
      </c>
      <c r="B134" s="56"/>
      <c r="C134" s="70">
        <f>SUM(C131:C133)</f>
        <v>2664652925</v>
      </c>
      <c r="D134" s="70"/>
      <c r="E134" s="70">
        <f>SUM(E131:E133)</f>
        <v>1973019851</v>
      </c>
    </row>
    <row r="135" spans="1:5" ht="15">
      <c r="A135" s="56"/>
      <c r="B135" s="56"/>
      <c r="C135" s="70"/>
      <c r="D135" s="70"/>
      <c r="E135" s="70"/>
    </row>
    <row r="137" spans="1:5" ht="15">
      <c r="A137" s="38" t="s">
        <v>349</v>
      </c>
      <c r="B137" s="38"/>
      <c r="C137" s="68" t="s">
        <v>575</v>
      </c>
      <c r="D137" s="68"/>
      <c r="E137" s="68">
        <v>40909</v>
      </c>
    </row>
    <row r="138" spans="1:5" ht="15">
      <c r="A138" s="24" t="s">
        <v>350</v>
      </c>
      <c r="C138" s="69">
        <v>8573244</v>
      </c>
      <c r="D138" s="69"/>
      <c r="E138" s="69">
        <v>4864214</v>
      </c>
    </row>
    <row r="139" spans="1:5" ht="15">
      <c r="A139" s="24" t="s">
        <v>351</v>
      </c>
      <c r="C139" s="69"/>
      <c r="D139" s="69"/>
      <c r="E139" s="69"/>
    </row>
    <row r="140" spans="1:5" ht="15">
      <c r="A140" s="56" t="s">
        <v>294</v>
      </c>
      <c r="B140" s="56"/>
      <c r="C140" s="70">
        <f>SUM(C138:C139)</f>
        <v>8573244</v>
      </c>
      <c r="D140" s="70"/>
      <c r="E140" s="70">
        <f>SUM(E138:E139)</f>
        <v>4864214</v>
      </c>
    </row>
    <row r="142" spans="1:5" ht="15">
      <c r="A142" s="38" t="s">
        <v>352</v>
      </c>
      <c r="C142" s="68" t="s">
        <v>575</v>
      </c>
      <c r="D142" s="68"/>
      <c r="E142" s="68">
        <v>40909</v>
      </c>
    </row>
    <row r="143" spans="1:5" ht="15">
      <c r="A143" s="24" t="s">
        <v>353</v>
      </c>
      <c r="C143" s="69">
        <v>7520989370</v>
      </c>
      <c r="D143" s="69"/>
      <c r="E143" s="69">
        <v>7523915370</v>
      </c>
    </row>
    <row r="144" spans="1:5" ht="15">
      <c r="A144" s="24" t="s">
        <v>354</v>
      </c>
      <c r="C144" s="69">
        <v>2109223057</v>
      </c>
      <c r="D144" s="69"/>
      <c r="E144" s="69">
        <v>1285345920</v>
      </c>
    </row>
    <row r="145" spans="1:5" ht="15">
      <c r="A145" s="24" t="s">
        <v>598</v>
      </c>
      <c r="C145" s="69">
        <v>3143307890</v>
      </c>
      <c r="D145" s="69"/>
      <c r="E145" s="69"/>
    </row>
    <row r="146" spans="1:5" ht="15">
      <c r="A146" s="56" t="s">
        <v>294</v>
      </c>
      <c r="C146" s="70">
        <f>SUM(C143:C145)</f>
        <v>12773520317</v>
      </c>
      <c r="D146" s="69"/>
      <c r="E146" s="70">
        <f>SUM(E143:E145)</f>
        <v>8809261290</v>
      </c>
    </row>
    <row r="147" spans="3:5" ht="15">
      <c r="C147" s="69"/>
      <c r="D147" s="69"/>
      <c r="E147" s="69"/>
    </row>
  </sheetData>
  <mergeCells count="2">
    <mergeCell ref="A5:G5"/>
    <mergeCell ref="A6:G6"/>
  </mergeCells>
  <printOptions/>
  <pageMargins left="0.75" right="0" top="0.5" bottom="0.75" header="0.5" footer="0.5"/>
  <pageSetup horizontalDpi="600" verticalDpi="600" orientation="landscape" paperSize="9"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A1:G248"/>
  <sheetViews>
    <sheetView tabSelected="1" workbookViewId="0" topLeftCell="A1">
      <selection activeCell="A239" sqref="A239:A240"/>
    </sheetView>
  </sheetViews>
  <sheetFormatPr defaultColWidth="9.140625" defaultRowHeight="12.75"/>
  <cols>
    <col min="1" max="1" width="31.7109375" style="24" customWidth="1"/>
    <col min="2" max="2" width="19.140625" style="24" customWidth="1"/>
    <col min="3" max="4" width="16.7109375" style="24" customWidth="1"/>
    <col min="5" max="5" width="17.8515625" style="24" customWidth="1"/>
    <col min="6" max="6" width="18.140625" style="24" bestFit="1" customWidth="1"/>
    <col min="7" max="7" width="18.7109375" style="24" customWidth="1"/>
    <col min="8" max="16384" width="9.140625" style="24" customWidth="1"/>
  </cols>
  <sheetData>
    <row r="1" ht="15">
      <c r="A1" s="38" t="s">
        <v>357</v>
      </c>
    </row>
    <row r="2" spans="1:7" ht="15">
      <c r="A2" s="42"/>
      <c r="B2" s="42" t="s">
        <v>358</v>
      </c>
      <c r="C2" s="42" t="s">
        <v>359</v>
      </c>
      <c r="D2" s="42" t="s">
        <v>360</v>
      </c>
      <c r="E2" s="42" t="s">
        <v>361</v>
      </c>
      <c r="F2" s="42" t="s">
        <v>362</v>
      </c>
      <c r="G2" s="42" t="s">
        <v>363</v>
      </c>
    </row>
    <row r="3" spans="1:7" ht="15">
      <c r="A3" s="50" t="s">
        <v>364</v>
      </c>
      <c r="B3" s="50" t="s">
        <v>365</v>
      </c>
      <c r="C3" s="50" t="s">
        <v>366</v>
      </c>
      <c r="D3" s="50" t="s">
        <v>367</v>
      </c>
      <c r="E3" s="50" t="s">
        <v>368</v>
      </c>
      <c r="F3" s="50" t="s">
        <v>369</v>
      </c>
      <c r="G3" s="50" t="s">
        <v>370</v>
      </c>
    </row>
    <row r="4" spans="1:7" ht="15">
      <c r="A4" s="77" t="s">
        <v>371</v>
      </c>
      <c r="B4" s="26"/>
      <c r="C4" s="26"/>
      <c r="D4" s="26"/>
      <c r="E4" s="26"/>
      <c r="F4" s="26"/>
      <c r="G4" s="26"/>
    </row>
    <row r="5" spans="1:7" ht="15">
      <c r="A5" s="12" t="s">
        <v>538</v>
      </c>
      <c r="B5" s="15">
        <v>24965639811</v>
      </c>
      <c r="C5" s="15">
        <v>696417424</v>
      </c>
      <c r="D5" s="15">
        <v>5759773604</v>
      </c>
      <c r="E5" s="15">
        <v>739503651</v>
      </c>
      <c r="F5" s="15">
        <v>1683978709</v>
      </c>
      <c r="G5" s="15">
        <f>SUM(B5:F5)</f>
        <v>33845313199</v>
      </c>
    </row>
    <row r="6" spans="1:7" ht="15">
      <c r="A6" s="12" t="s">
        <v>373</v>
      </c>
      <c r="B6" s="17"/>
      <c r="C6" s="17"/>
      <c r="D6" s="17"/>
      <c r="E6" s="17"/>
      <c r="F6" s="17"/>
      <c r="G6" s="17">
        <f>SUM(B6:F6)</f>
        <v>0</v>
      </c>
    </row>
    <row r="7" spans="1:7" ht="15">
      <c r="A7" s="12" t="s">
        <v>374</v>
      </c>
      <c r="B7" s="17"/>
      <c r="C7" s="17"/>
      <c r="D7" s="17"/>
      <c r="E7" s="17"/>
      <c r="F7" s="17"/>
      <c r="G7" s="17">
        <f aca="true" t="shared" si="0" ref="G7:G17">SUM(B7:F7)</f>
        <v>0</v>
      </c>
    </row>
    <row r="8" spans="1:7" ht="15">
      <c r="A8" s="12" t="s">
        <v>375</v>
      </c>
      <c r="B8" s="15">
        <f>B5+B6-B7</f>
        <v>24965639811</v>
      </c>
      <c r="C8" s="15">
        <f>C5+C6-C7</f>
        <v>696417424</v>
      </c>
      <c r="D8" s="15">
        <f>D5+D6-D7</f>
        <v>5759773604</v>
      </c>
      <c r="E8" s="15">
        <f>E5+E6-E7</f>
        <v>739503651</v>
      </c>
      <c r="F8" s="15">
        <f>F5+F6-F7</f>
        <v>1683978709</v>
      </c>
      <c r="G8" s="15">
        <f t="shared" si="0"/>
        <v>33845313199</v>
      </c>
    </row>
    <row r="9" spans="1:7" ht="15">
      <c r="A9" s="13" t="s">
        <v>376</v>
      </c>
      <c r="B9" s="17"/>
      <c r="C9" s="17"/>
      <c r="D9" s="17"/>
      <c r="E9" s="17"/>
      <c r="F9" s="17"/>
      <c r="G9" s="17"/>
    </row>
    <row r="10" spans="1:7" ht="15">
      <c r="A10" s="12" t="s">
        <v>538</v>
      </c>
      <c r="B10" s="15">
        <v>20367904657</v>
      </c>
      <c r="C10" s="15">
        <v>696417424</v>
      </c>
      <c r="D10" s="15">
        <v>4124728209</v>
      </c>
      <c r="E10" s="15">
        <v>556212443</v>
      </c>
      <c r="F10" s="15">
        <v>1673978721</v>
      </c>
      <c r="G10" s="15">
        <f t="shared" si="0"/>
        <v>27419241454</v>
      </c>
    </row>
    <row r="11" spans="1:7" ht="15">
      <c r="A11" s="12" t="s">
        <v>373</v>
      </c>
      <c r="B11" s="17">
        <v>519816874</v>
      </c>
      <c r="C11" s="17"/>
      <c r="D11" s="17">
        <v>237858504</v>
      </c>
      <c r="E11" s="17">
        <v>45588788</v>
      </c>
      <c r="F11" s="17">
        <v>3750003</v>
      </c>
      <c r="G11" s="17">
        <f t="shared" si="0"/>
        <v>807014169</v>
      </c>
    </row>
    <row r="12" spans="1:7" ht="15">
      <c r="A12" s="12" t="s">
        <v>377</v>
      </c>
      <c r="B12" s="17">
        <v>519816874</v>
      </c>
      <c r="C12" s="17"/>
      <c r="D12" s="17">
        <v>237858504</v>
      </c>
      <c r="E12" s="17">
        <v>45588788</v>
      </c>
      <c r="F12" s="17">
        <v>3750003</v>
      </c>
      <c r="G12" s="17">
        <f t="shared" si="0"/>
        <v>807014169</v>
      </c>
    </row>
    <row r="13" spans="1:7" ht="15">
      <c r="A13" s="12" t="s">
        <v>374</v>
      </c>
      <c r="B13" s="17"/>
      <c r="C13" s="17"/>
      <c r="D13" s="17"/>
      <c r="E13" s="17"/>
      <c r="F13" s="17"/>
      <c r="G13" s="17">
        <f t="shared" si="0"/>
        <v>0</v>
      </c>
    </row>
    <row r="14" spans="1:7" ht="15">
      <c r="A14" s="12" t="s">
        <v>375</v>
      </c>
      <c r="B14" s="15">
        <f>B10+B11-B13</f>
        <v>20887721531</v>
      </c>
      <c r="C14" s="15">
        <f>C10+C11-C13</f>
        <v>696417424</v>
      </c>
      <c r="D14" s="15">
        <f>D10+D11-D13</f>
        <v>4362586713</v>
      </c>
      <c r="E14" s="15">
        <f>E10+E11-E13</f>
        <v>601801231</v>
      </c>
      <c r="F14" s="15">
        <f>F10+F11-F13</f>
        <v>1677728724</v>
      </c>
      <c r="G14" s="15">
        <f t="shared" si="0"/>
        <v>28226255623</v>
      </c>
    </row>
    <row r="15" spans="1:7" ht="15">
      <c r="A15" s="13" t="s">
        <v>378</v>
      </c>
      <c r="B15" s="17"/>
      <c r="C15" s="17"/>
      <c r="D15" s="17"/>
      <c r="E15" s="17"/>
      <c r="F15" s="17"/>
      <c r="G15" s="17"/>
    </row>
    <row r="16" spans="1:7" ht="15">
      <c r="A16" s="12" t="s">
        <v>539</v>
      </c>
      <c r="B16" s="17">
        <f>B5-B10</f>
        <v>4597735154</v>
      </c>
      <c r="C16" s="17">
        <f>C5-C10</f>
        <v>0</v>
      </c>
      <c r="D16" s="17">
        <f>D5-D10</f>
        <v>1635045395</v>
      </c>
      <c r="E16" s="17">
        <f>E5-E10</f>
        <v>183291208</v>
      </c>
      <c r="F16" s="17">
        <f>F5-F10</f>
        <v>9999988</v>
      </c>
      <c r="G16" s="17">
        <f t="shared" si="0"/>
        <v>6426071745</v>
      </c>
    </row>
    <row r="17" spans="1:7" ht="15">
      <c r="A17" s="34" t="s">
        <v>380</v>
      </c>
      <c r="B17" s="54">
        <f>B8-B14</f>
        <v>4077918280</v>
      </c>
      <c r="C17" s="54">
        <f>C8-C14</f>
        <v>0</v>
      </c>
      <c r="D17" s="54">
        <f>D8-D14</f>
        <v>1397186891</v>
      </c>
      <c r="E17" s="54">
        <f>E8-E14</f>
        <v>137702420</v>
      </c>
      <c r="F17" s="54">
        <f>F8-F14</f>
        <v>6249985</v>
      </c>
      <c r="G17" s="54">
        <f t="shared" si="0"/>
        <v>5619057576</v>
      </c>
    </row>
    <row r="18" spans="1:6" ht="15">
      <c r="A18" s="38" t="s">
        <v>381</v>
      </c>
      <c r="E18" s="78"/>
      <c r="F18" s="78"/>
    </row>
    <row r="19" spans="1:6" ht="15">
      <c r="A19" s="42" t="s">
        <v>364</v>
      </c>
      <c r="B19" s="42" t="s">
        <v>382</v>
      </c>
      <c r="C19" s="42" t="s">
        <v>383</v>
      </c>
      <c r="D19" s="42" t="s">
        <v>384</v>
      </c>
      <c r="E19" s="69"/>
      <c r="F19" s="69"/>
    </row>
    <row r="20" spans="1:6" ht="15">
      <c r="A20" s="49"/>
      <c r="B20" s="50" t="s">
        <v>385</v>
      </c>
      <c r="C20" s="50" t="s">
        <v>386</v>
      </c>
      <c r="D20" s="50" t="s">
        <v>387</v>
      </c>
      <c r="F20" s="70"/>
    </row>
    <row r="21" spans="1:4" ht="15">
      <c r="A21" s="77" t="s">
        <v>371</v>
      </c>
      <c r="B21" s="26"/>
      <c r="C21" s="26"/>
      <c r="D21" s="26"/>
    </row>
    <row r="22" spans="1:6" ht="15">
      <c r="A22" s="12" t="s">
        <v>538</v>
      </c>
      <c r="B22" s="17">
        <v>10423622</v>
      </c>
      <c r="C22" s="17">
        <v>82215000</v>
      </c>
      <c r="D22" s="17">
        <f>SUM(B22:C22)</f>
        <v>92638622</v>
      </c>
      <c r="E22" s="115"/>
      <c r="F22" s="115"/>
    </row>
    <row r="23" spans="1:6" ht="15">
      <c r="A23" s="12" t="s">
        <v>373</v>
      </c>
      <c r="B23" s="17"/>
      <c r="C23" s="17"/>
      <c r="D23" s="17">
        <f>SUM(B23:C23)</f>
        <v>0</v>
      </c>
      <c r="E23" s="56"/>
      <c r="F23" s="56"/>
    </row>
    <row r="24" spans="1:4" ht="15">
      <c r="A24" s="12" t="s">
        <v>374</v>
      </c>
      <c r="B24" s="17"/>
      <c r="C24" s="17"/>
      <c r="D24" s="17">
        <f>SUM(B24:C24)</f>
        <v>0</v>
      </c>
    </row>
    <row r="25" spans="1:4" ht="15">
      <c r="A25" s="12" t="s">
        <v>375</v>
      </c>
      <c r="B25" s="17">
        <f>B22+B23-B24</f>
        <v>10423622</v>
      </c>
      <c r="C25" s="17">
        <f>C22+C23-C24</f>
        <v>82215000</v>
      </c>
      <c r="D25" s="15">
        <f>D22+D23-D24</f>
        <v>92638622</v>
      </c>
    </row>
    <row r="26" spans="1:4" ht="15">
      <c r="A26" s="13" t="s">
        <v>376</v>
      </c>
      <c r="B26" s="17"/>
      <c r="C26" s="17"/>
      <c r="D26" s="17"/>
    </row>
    <row r="27" spans="1:4" ht="15">
      <c r="A27" s="12" t="s">
        <v>538</v>
      </c>
      <c r="B27" s="17">
        <v>10423622</v>
      </c>
      <c r="C27" s="17">
        <v>29314711</v>
      </c>
      <c r="D27" s="17">
        <f>SUM(B27:C27)</f>
        <v>39738333</v>
      </c>
    </row>
    <row r="28" spans="1:4" ht="15">
      <c r="A28" s="12" t="s">
        <v>373</v>
      </c>
      <c r="B28" s="17"/>
      <c r="C28" s="17">
        <v>16150289</v>
      </c>
      <c r="D28" s="17">
        <f>SUM(B28:C28)</f>
        <v>16150289</v>
      </c>
    </row>
    <row r="29" spans="1:4" ht="15">
      <c r="A29" s="12" t="s">
        <v>377</v>
      </c>
      <c r="B29" s="17"/>
      <c r="C29" s="17">
        <v>16150289</v>
      </c>
      <c r="D29" s="17">
        <f>SUM(B29:C29)</f>
        <v>16150289</v>
      </c>
    </row>
    <row r="30" spans="1:4" ht="15">
      <c r="A30" s="12" t="s">
        <v>374</v>
      </c>
      <c r="B30" s="17"/>
      <c r="C30" s="17"/>
      <c r="D30" s="17"/>
    </row>
    <row r="31" spans="1:4" ht="15">
      <c r="A31" s="12" t="s">
        <v>375</v>
      </c>
      <c r="B31" s="17">
        <f>B27+B28-B30</f>
        <v>10423622</v>
      </c>
      <c r="C31" s="17">
        <f>C27+C28-C30</f>
        <v>45465000</v>
      </c>
      <c r="D31" s="15">
        <f>D27+D28-D30</f>
        <v>55888622</v>
      </c>
    </row>
    <row r="32" spans="1:4" ht="15">
      <c r="A32" s="13" t="s">
        <v>378</v>
      </c>
      <c r="B32" s="17"/>
      <c r="C32" s="17"/>
      <c r="D32" s="17"/>
    </row>
    <row r="33" spans="1:4" ht="15">
      <c r="A33" s="12" t="s">
        <v>539</v>
      </c>
      <c r="B33" s="17">
        <f>B22-B27</f>
        <v>0</v>
      </c>
      <c r="C33" s="17">
        <f>C22-C27</f>
        <v>52900289</v>
      </c>
      <c r="D33" s="17">
        <f>D22-D27</f>
        <v>52900289</v>
      </c>
    </row>
    <row r="34" spans="1:4" ht="15">
      <c r="A34" s="34" t="s">
        <v>380</v>
      </c>
      <c r="B34" s="54">
        <f>B25-B31</f>
        <v>0</v>
      </c>
      <c r="C34" s="54">
        <f>C25-C31</f>
        <v>36750000</v>
      </c>
      <c r="D34" s="54">
        <f>D25-D31</f>
        <v>36750000</v>
      </c>
    </row>
    <row r="35" spans="1:5" ht="15">
      <c r="A35" s="79" t="s">
        <v>388</v>
      </c>
      <c r="B35" s="80"/>
      <c r="D35" s="81">
        <v>41182</v>
      </c>
      <c r="E35" s="81">
        <v>40909</v>
      </c>
    </row>
    <row r="36" spans="1:2" ht="15">
      <c r="A36" s="80" t="s">
        <v>389</v>
      </c>
      <c r="B36" s="80"/>
    </row>
    <row r="37" spans="1:5" ht="15">
      <c r="A37" s="80" t="s">
        <v>390</v>
      </c>
      <c r="B37" s="80"/>
      <c r="D37" s="82">
        <v>403883273</v>
      </c>
      <c r="E37" s="82">
        <v>403883273</v>
      </c>
    </row>
    <row r="38" spans="1:5" ht="15">
      <c r="A38" s="80" t="s">
        <v>391</v>
      </c>
      <c r="B38" s="80"/>
      <c r="D38" s="82">
        <v>27861206</v>
      </c>
      <c r="E38" s="82">
        <v>27861206</v>
      </c>
    </row>
    <row r="39" spans="1:5" ht="15">
      <c r="A39" s="80" t="s">
        <v>392</v>
      </c>
      <c r="B39" s="80"/>
      <c r="D39" s="82">
        <v>717507500</v>
      </c>
      <c r="E39" s="82">
        <v>717507500</v>
      </c>
    </row>
    <row r="40" spans="1:5" ht="15">
      <c r="A40" s="80" t="s">
        <v>393</v>
      </c>
      <c r="B40" s="80"/>
      <c r="D40" s="82">
        <v>1845000000</v>
      </c>
      <c r="E40" s="82">
        <v>1845000000</v>
      </c>
    </row>
    <row r="41" spans="1:5" ht="15">
      <c r="A41" s="80" t="s">
        <v>394</v>
      </c>
      <c r="B41" s="80"/>
      <c r="D41" s="82">
        <v>1954620956</v>
      </c>
      <c r="E41" s="82">
        <v>1954620956</v>
      </c>
    </row>
    <row r="42" spans="1:5" ht="15">
      <c r="A42" s="83" t="s">
        <v>294</v>
      </c>
      <c r="B42" s="80"/>
      <c r="D42" s="84">
        <f>SUM(D37:D41)</f>
        <v>4948872935</v>
      </c>
      <c r="E42" s="84">
        <f>SUM(E37:E41)</f>
        <v>4948872935</v>
      </c>
    </row>
    <row r="43" spans="1:5" ht="15">
      <c r="A43" s="80"/>
      <c r="B43" s="80"/>
      <c r="D43" s="80"/>
      <c r="E43" s="80"/>
    </row>
    <row r="44" spans="1:5" ht="15">
      <c r="A44" s="79" t="s">
        <v>395</v>
      </c>
      <c r="B44" s="80"/>
      <c r="D44" s="81">
        <v>41182</v>
      </c>
      <c r="E44" s="81">
        <v>40909</v>
      </c>
    </row>
    <row r="45" spans="1:5" ht="15">
      <c r="A45" s="80" t="s">
        <v>396</v>
      </c>
      <c r="B45" s="80"/>
      <c r="D45" s="82">
        <v>43614512</v>
      </c>
      <c r="E45" s="82">
        <v>42164299</v>
      </c>
    </row>
    <row r="46" spans="1:5" ht="15">
      <c r="A46" s="80" t="s">
        <v>397</v>
      </c>
      <c r="B46" s="80"/>
      <c r="D46" s="82">
        <v>140090987</v>
      </c>
      <c r="E46" s="82">
        <v>7116455</v>
      </c>
    </row>
    <row r="47" spans="1:5" ht="15">
      <c r="A47" s="80" t="s">
        <v>398</v>
      </c>
      <c r="B47" s="80"/>
      <c r="D47" s="82">
        <v>145519320</v>
      </c>
      <c r="E47" s="82">
        <v>180649146</v>
      </c>
    </row>
    <row r="48" spans="1:5" ht="15">
      <c r="A48" s="83" t="s">
        <v>294</v>
      </c>
      <c r="B48" s="80"/>
      <c r="D48" s="84">
        <f>SUM(D45:D47)</f>
        <v>329224819</v>
      </c>
      <c r="E48" s="84">
        <f>SUM(E45:E47)</f>
        <v>229929900</v>
      </c>
    </row>
    <row r="49" spans="1:5" ht="15">
      <c r="A49" s="83"/>
      <c r="B49" s="80"/>
      <c r="D49" s="84"/>
      <c r="E49" s="82"/>
    </row>
    <row r="50" spans="1:5" ht="15">
      <c r="A50" s="85" t="s">
        <v>399</v>
      </c>
      <c r="B50" s="80"/>
      <c r="D50" s="81">
        <v>41182</v>
      </c>
      <c r="E50" s="81">
        <v>40909</v>
      </c>
    </row>
    <row r="51" spans="1:7" ht="15">
      <c r="A51" s="86" t="s">
        <v>400</v>
      </c>
      <c r="B51" s="80"/>
      <c r="C51" s="87" t="s">
        <v>594</v>
      </c>
      <c r="D51" s="82">
        <v>48110553088</v>
      </c>
      <c r="E51" s="82">
        <v>10868293463</v>
      </c>
      <c r="F51" s="66">
        <v>521811.67</v>
      </c>
      <c r="G51" s="24" t="s">
        <v>540</v>
      </c>
    </row>
    <row r="52" spans="1:7" ht="15">
      <c r="A52" s="86" t="s">
        <v>402</v>
      </c>
      <c r="B52" s="80"/>
      <c r="C52" s="87" t="s">
        <v>595</v>
      </c>
      <c r="D52" s="82">
        <v>21319957696</v>
      </c>
      <c r="E52" s="82">
        <v>26648583091</v>
      </c>
      <c r="F52" s="66">
        <v>1279459.53</v>
      </c>
      <c r="G52" s="24" t="s">
        <v>540</v>
      </c>
    </row>
    <row r="53" spans="1:6" ht="15">
      <c r="A53" s="86" t="s">
        <v>596</v>
      </c>
      <c r="B53" s="80"/>
      <c r="C53" s="87" t="s">
        <v>597</v>
      </c>
      <c r="D53" s="82">
        <v>7792546683</v>
      </c>
      <c r="E53" s="82"/>
      <c r="F53" s="66"/>
    </row>
    <row r="54" spans="1:7" ht="15">
      <c r="A54" s="86" t="s">
        <v>404</v>
      </c>
      <c r="B54" s="80"/>
      <c r="C54" s="87"/>
      <c r="D54" s="82"/>
      <c r="E54" s="82">
        <v>19683709680</v>
      </c>
      <c r="F54" s="66">
        <v>945060</v>
      </c>
      <c r="G54" s="24" t="s">
        <v>540</v>
      </c>
    </row>
    <row r="55" spans="1:5" ht="15">
      <c r="A55" s="83" t="s">
        <v>294</v>
      </c>
      <c r="B55" s="80"/>
      <c r="D55" s="84">
        <f>SUM(D51:D54)</f>
        <v>77223057467</v>
      </c>
      <c r="E55" s="84">
        <f>SUM(E51:E54)</f>
        <v>57200586234</v>
      </c>
    </row>
    <row r="56" spans="1:4" ht="15">
      <c r="A56" s="86"/>
      <c r="B56" s="80"/>
      <c r="C56" s="82"/>
      <c r="D56" s="82"/>
    </row>
    <row r="57" spans="1:5" ht="15">
      <c r="A57" s="85" t="s">
        <v>605</v>
      </c>
      <c r="B57" s="80"/>
      <c r="C57" s="82"/>
      <c r="D57" s="81">
        <v>41182</v>
      </c>
      <c r="E57" s="81">
        <v>40909</v>
      </c>
    </row>
    <row r="58" spans="1:4" ht="15">
      <c r="A58" s="86" t="s">
        <v>606</v>
      </c>
      <c r="B58" s="80"/>
      <c r="C58" s="82"/>
      <c r="D58" s="82">
        <v>15821613703</v>
      </c>
    </row>
    <row r="59" spans="1:4" ht="15">
      <c r="A59" s="86" t="s">
        <v>607</v>
      </c>
      <c r="B59" s="80"/>
      <c r="C59" s="82"/>
      <c r="D59" s="82">
        <v>5695488999</v>
      </c>
    </row>
    <row r="60" spans="1:4" ht="15">
      <c r="A60" s="83" t="s">
        <v>294</v>
      </c>
      <c r="B60" s="80"/>
      <c r="C60" s="82"/>
      <c r="D60" s="84">
        <f>SUM(D58:D59)</f>
        <v>21517102702</v>
      </c>
    </row>
    <row r="61" spans="1:4" ht="15">
      <c r="A61" s="86"/>
      <c r="B61" s="80"/>
      <c r="C61" s="82"/>
      <c r="D61" s="82"/>
    </row>
    <row r="62" spans="1:5" ht="15">
      <c r="A62" s="85" t="s">
        <v>406</v>
      </c>
      <c r="B62" s="80"/>
      <c r="C62" s="82"/>
      <c r="D62" s="81">
        <v>41182</v>
      </c>
      <c r="E62" s="81">
        <v>40909</v>
      </c>
    </row>
    <row r="63" spans="1:5" ht="15">
      <c r="A63" s="86" t="s">
        <v>407</v>
      </c>
      <c r="B63" s="80"/>
      <c r="C63" s="82"/>
      <c r="D63" s="82"/>
      <c r="E63" s="69">
        <v>1560452065</v>
      </c>
    </row>
    <row r="64" spans="1:5" ht="15">
      <c r="A64" s="88" t="s">
        <v>408</v>
      </c>
      <c r="B64" s="80"/>
      <c r="C64" s="82"/>
      <c r="D64" s="82"/>
      <c r="E64" s="69">
        <v>2235925695</v>
      </c>
    </row>
    <row r="65" spans="1:5" ht="15">
      <c r="A65" s="86" t="s">
        <v>409</v>
      </c>
      <c r="B65" s="80"/>
      <c r="C65" s="82"/>
      <c r="D65" s="82">
        <v>1404443550</v>
      </c>
      <c r="E65" s="69">
        <v>8679487146</v>
      </c>
    </row>
    <row r="66" spans="1:5" ht="15">
      <c r="A66" s="86" t="s">
        <v>410</v>
      </c>
      <c r="B66" s="80"/>
      <c r="C66" s="82"/>
      <c r="D66" s="82"/>
      <c r="E66" s="69"/>
    </row>
    <row r="67" spans="1:5" ht="15">
      <c r="A67" s="86" t="s">
        <v>411</v>
      </c>
      <c r="B67" s="80"/>
      <c r="C67" s="84"/>
      <c r="D67" s="82"/>
      <c r="E67" s="69">
        <v>289224767</v>
      </c>
    </row>
    <row r="68" spans="1:5" ht="15">
      <c r="A68" s="83" t="s">
        <v>294</v>
      </c>
      <c r="B68" s="80"/>
      <c r="C68" s="84"/>
      <c r="D68" s="84">
        <f>SUM(D63:D67)</f>
        <v>1404443550</v>
      </c>
      <c r="E68" s="84">
        <f>SUM(E63:E67)</f>
        <v>12765089673</v>
      </c>
    </row>
    <row r="69" spans="1:5" ht="15">
      <c r="A69" s="83"/>
      <c r="B69" s="80"/>
      <c r="C69" s="84"/>
      <c r="D69" s="84"/>
      <c r="E69" s="84"/>
    </row>
    <row r="70" spans="1:5" ht="15">
      <c r="A70" s="85" t="s">
        <v>412</v>
      </c>
      <c r="B70" s="80"/>
      <c r="C70" s="84"/>
      <c r="D70" s="81">
        <v>41182</v>
      </c>
      <c r="E70" s="81">
        <v>40909</v>
      </c>
    </row>
    <row r="71" spans="1:5" ht="15">
      <c r="A71" s="86" t="s">
        <v>413</v>
      </c>
      <c r="B71" s="80"/>
      <c r="C71" s="84"/>
      <c r="D71" s="82">
        <v>103159600</v>
      </c>
      <c r="E71" s="69">
        <v>3301849600</v>
      </c>
    </row>
    <row r="72" spans="1:5" ht="15">
      <c r="A72" s="86" t="s">
        <v>414</v>
      </c>
      <c r="B72" s="80"/>
      <c r="C72" s="84"/>
      <c r="D72" s="82"/>
      <c r="E72" s="69"/>
    </row>
    <row r="73" spans="1:5" ht="15">
      <c r="A73" s="86" t="s">
        <v>415</v>
      </c>
      <c r="B73" s="80"/>
      <c r="C73" s="84"/>
      <c r="D73" s="82"/>
      <c r="E73" s="69"/>
    </row>
    <row r="74" spans="1:5" ht="15">
      <c r="A74" s="86" t="s">
        <v>416</v>
      </c>
      <c r="B74" s="80"/>
      <c r="C74" s="84"/>
      <c r="D74" s="82">
        <f>SUM(C75:C91)</f>
        <v>21600291091</v>
      </c>
      <c r="E74" s="69">
        <f>SUM(F75:F91)</f>
        <v>10834712297</v>
      </c>
    </row>
    <row r="75" spans="1:6" ht="15">
      <c r="A75" s="86" t="s">
        <v>417</v>
      </c>
      <c r="B75" s="80"/>
      <c r="C75" s="82">
        <v>6050933387</v>
      </c>
      <c r="F75" s="69">
        <v>8933776875</v>
      </c>
    </row>
    <row r="76" spans="1:6" ht="15">
      <c r="A76" s="86" t="s">
        <v>418</v>
      </c>
      <c r="B76" s="80"/>
      <c r="C76" s="82">
        <v>593959042</v>
      </c>
      <c r="F76" s="69">
        <v>593959042</v>
      </c>
    </row>
    <row r="77" spans="1:6" ht="15">
      <c r="A77" s="86" t="s">
        <v>420</v>
      </c>
      <c r="B77" s="80"/>
      <c r="F77" s="69">
        <v>310679363</v>
      </c>
    </row>
    <row r="78" spans="1:6" ht="15">
      <c r="A78" s="86" t="s">
        <v>421</v>
      </c>
      <c r="B78" s="80"/>
      <c r="C78" s="82">
        <v>7759200000</v>
      </c>
      <c r="F78" s="69">
        <v>256297017</v>
      </c>
    </row>
    <row r="79" spans="1:6" ht="15">
      <c r="A79" s="86" t="s">
        <v>422</v>
      </c>
      <c r="B79" s="80"/>
      <c r="C79" s="82">
        <v>6466198662</v>
      </c>
      <c r="F79" s="69"/>
    </row>
    <row r="80" spans="1:6" ht="15">
      <c r="A80" s="86" t="s">
        <v>427</v>
      </c>
      <c r="B80" s="80"/>
      <c r="C80" s="82">
        <v>20000000</v>
      </c>
      <c r="F80" s="69"/>
    </row>
    <row r="81" spans="1:6" ht="15">
      <c r="A81" s="86" t="s">
        <v>423</v>
      </c>
      <c r="B81" s="80"/>
      <c r="C81" s="69">
        <v>300000000</v>
      </c>
      <c r="F81" s="69">
        <v>300000000</v>
      </c>
    </row>
    <row r="82" spans="1:6" ht="15">
      <c r="A82" s="86" t="s">
        <v>424</v>
      </c>
      <c r="B82" s="80"/>
      <c r="C82" s="69">
        <v>200000000</v>
      </c>
      <c r="F82" s="69">
        <v>200000000</v>
      </c>
    </row>
    <row r="83" spans="1:6" ht="15">
      <c r="A83" s="86" t="s">
        <v>425</v>
      </c>
      <c r="B83" s="80"/>
      <c r="C83" s="69">
        <v>30000000</v>
      </c>
      <c r="F83" s="69">
        <v>30000000</v>
      </c>
    </row>
    <row r="84" spans="1:6" ht="15">
      <c r="A84" s="86" t="s">
        <v>426</v>
      </c>
      <c r="B84" s="80"/>
      <c r="C84" s="69">
        <v>20000000</v>
      </c>
      <c r="F84" s="69"/>
    </row>
    <row r="85" spans="1:6" ht="15">
      <c r="A85" s="24" t="s">
        <v>541</v>
      </c>
      <c r="F85" s="69">
        <v>30000000</v>
      </c>
    </row>
    <row r="86" spans="1:6" ht="15">
      <c r="A86" s="86" t="s">
        <v>428</v>
      </c>
      <c r="B86" s="80"/>
      <c r="C86" s="69">
        <v>50000000</v>
      </c>
      <c r="F86" s="69">
        <v>50000000</v>
      </c>
    </row>
    <row r="87" spans="1:6" ht="15">
      <c r="A87" s="86" t="s">
        <v>429</v>
      </c>
      <c r="B87" s="80"/>
      <c r="C87" s="69">
        <v>30000000</v>
      </c>
      <c r="F87" s="69">
        <v>30000000</v>
      </c>
    </row>
    <row r="88" spans="1:6" ht="15">
      <c r="A88" s="86" t="s">
        <v>430</v>
      </c>
      <c r="B88" s="80"/>
      <c r="C88" s="69">
        <v>20000000</v>
      </c>
      <c r="F88" s="69">
        <v>20000000</v>
      </c>
    </row>
    <row r="89" spans="1:6" ht="15">
      <c r="A89" s="86" t="s">
        <v>431</v>
      </c>
      <c r="B89" s="80"/>
      <c r="C89" s="69">
        <v>30000000</v>
      </c>
      <c r="F89" s="69">
        <v>30000000</v>
      </c>
    </row>
    <row r="90" spans="1:6" ht="15">
      <c r="A90" s="86" t="s">
        <v>432</v>
      </c>
      <c r="B90" s="80"/>
      <c r="C90" s="69">
        <v>30000000</v>
      </c>
      <c r="F90" s="69">
        <v>30000000</v>
      </c>
    </row>
    <row r="91" spans="1:6" ht="15">
      <c r="A91" s="86" t="s">
        <v>433</v>
      </c>
      <c r="B91" s="80"/>
      <c r="C91" s="69"/>
      <c r="F91" s="69">
        <v>20000000</v>
      </c>
    </row>
    <row r="92" spans="1:5" ht="15">
      <c r="A92" s="83" t="s">
        <v>294</v>
      </c>
      <c r="B92" s="80"/>
      <c r="C92" s="82"/>
      <c r="D92" s="84">
        <f>SUM(D71:D77)</f>
        <v>21703450691</v>
      </c>
      <c r="E92" s="84">
        <f>SUM(E71:E77)</f>
        <v>14136561897</v>
      </c>
    </row>
    <row r="93" spans="1:4" ht="15">
      <c r="A93" s="83"/>
      <c r="B93" s="80"/>
      <c r="C93" s="82"/>
      <c r="D93" s="82"/>
    </row>
    <row r="94" ht="15">
      <c r="A94" s="38" t="s">
        <v>434</v>
      </c>
    </row>
    <row r="95" ht="15">
      <c r="A95" s="24" t="s">
        <v>435</v>
      </c>
    </row>
    <row r="96" spans="1:7" ht="15">
      <c r="A96" s="89"/>
      <c r="B96" s="57" t="s">
        <v>436</v>
      </c>
      <c r="C96" s="43" t="s">
        <v>437</v>
      </c>
      <c r="D96" s="57" t="s">
        <v>438</v>
      </c>
      <c r="E96" s="57" t="s">
        <v>439</v>
      </c>
      <c r="F96" s="57" t="s">
        <v>440</v>
      </c>
      <c r="G96" s="57" t="s">
        <v>441</v>
      </c>
    </row>
    <row r="97" spans="1:7" ht="15">
      <c r="A97" s="46"/>
      <c r="B97" s="49"/>
      <c r="C97" s="48" t="s">
        <v>442</v>
      </c>
      <c r="D97" s="58"/>
      <c r="E97" s="58" t="s">
        <v>443</v>
      </c>
      <c r="F97" s="58" t="s">
        <v>444</v>
      </c>
      <c r="G97" s="58" t="s">
        <v>445</v>
      </c>
    </row>
    <row r="98" spans="1:7" ht="15">
      <c r="A98" s="90" t="s">
        <v>542</v>
      </c>
      <c r="B98" s="91">
        <v>82146920000</v>
      </c>
      <c r="C98" s="92">
        <v>32390192180</v>
      </c>
      <c r="D98" s="15">
        <v>-4576537244</v>
      </c>
      <c r="E98" s="91">
        <v>11383776071</v>
      </c>
      <c r="F98" s="91">
        <v>4640641687</v>
      </c>
      <c r="G98" s="91">
        <v>26655633856</v>
      </c>
    </row>
    <row r="99" spans="1:7" ht="15">
      <c r="A99" s="93" t="s">
        <v>543</v>
      </c>
      <c r="B99" s="15">
        <f>B100+B103+B104+B105</f>
        <v>0</v>
      </c>
      <c r="C99" s="15">
        <f>SUM(C100:C105)</f>
        <v>0</v>
      </c>
      <c r="D99" s="15">
        <f>SUM(D100:D105)</f>
        <v>-1302720240</v>
      </c>
      <c r="E99" s="15">
        <f>SUM(E100:E105)</f>
        <v>3998345078</v>
      </c>
      <c r="F99" s="15">
        <f>SUM(F100:F105)</f>
        <v>1656121693</v>
      </c>
      <c r="G99" s="15">
        <f>SUM(G100:G105)</f>
        <v>22771786521</v>
      </c>
    </row>
    <row r="100" spans="1:7" ht="15">
      <c r="A100" s="94" t="s">
        <v>448</v>
      </c>
      <c r="B100" s="17"/>
      <c r="C100" s="95"/>
      <c r="D100" s="17"/>
      <c r="E100" s="17"/>
      <c r="F100" s="17"/>
      <c r="G100" s="17"/>
    </row>
    <row r="101" spans="1:7" ht="15">
      <c r="A101" s="30" t="s">
        <v>449</v>
      </c>
      <c r="B101" s="17"/>
      <c r="C101" s="95"/>
      <c r="D101" s="17"/>
      <c r="E101" s="17"/>
      <c r="F101" s="17"/>
      <c r="G101" s="17"/>
    </row>
    <row r="102" spans="1:7" ht="15">
      <c r="A102" s="30" t="s">
        <v>450</v>
      </c>
      <c r="B102" s="17"/>
      <c r="C102" s="95"/>
      <c r="D102" s="17"/>
      <c r="E102" s="17"/>
      <c r="F102" s="17"/>
      <c r="G102" s="17"/>
    </row>
    <row r="103" spans="1:7" ht="15">
      <c r="A103" s="94" t="s">
        <v>544</v>
      </c>
      <c r="B103" s="12"/>
      <c r="C103" s="95"/>
      <c r="D103" s="17"/>
      <c r="E103" s="17"/>
      <c r="F103" s="17"/>
      <c r="G103" s="17">
        <v>22771786521</v>
      </c>
    </row>
    <row r="104" spans="1:7" ht="15">
      <c r="A104" s="94" t="s">
        <v>452</v>
      </c>
      <c r="B104" s="12"/>
      <c r="C104" s="95"/>
      <c r="D104" s="17"/>
      <c r="E104" s="17">
        <v>3998345078</v>
      </c>
      <c r="F104" s="17">
        <v>1656121693</v>
      </c>
      <c r="G104" s="17"/>
    </row>
    <row r="105" spans="1:7" ht="15">
      <c r="A105" s="94" t="s">
        <v>453</v>
      </c>
      <c r="B105" s="12"/>
      <c r="C105" s="95"/>
      <c r="D105" s="17">
        <v>-1302720240</v>
      </c>
      <c r="E105" s="17"/>
      <c r="F105" s="17"/>
      <c r="G105" s="17"/>
    </row>
    <row r="106" spans="1:7" ht="15">
      <c r="A106" s="93" t="s">
        <v>545</v>
      </c>
      <c r="B106" s="15">
        <f aca="true" t="shared" si="1" ref="B106:G106">SUM(B107:B111)</f>
        <v>0</v>
      </c>
      <c r="C106" s="15">
        <f t="shared" si="1"/>
        <v>0</v>
      </c>
      <c r="D106" s="15">
        <f t="shared" si="1"/>
        <v>0</v>
      </c>
      <c r="E106" s="15">
        <f t="shared" si="1"/>
        <v>0</v>
      </c>
      <c r="F106" s="15">
        <f t="shared" si="1"/>
        <v>0</v>
      </c>
      <c r="G106" s="15">
        <f t="shared" si="1"/>
        <v>33130755856</v>
      </c>
    </row>
    <row r="107" spans="1:7" ht="15">
      <c r="A107" s="94" t="s">
        <v>455</v>
      </c>
      <c r="B107" s="12"/>
      <c r="C107" s="95"/>
      <c r="D107" s="17"/>
      <c r="E107" s="17"/>
      <c r="F107" s="17"/>
      <c r="G107" s="17">
        <v>3998345078</v>
      </c>
    </row>
    <row r="108" spans="1:7" ht="15">
      <c r="A108" s="94" t="s">
        <v>456</v>
      </c>
      <c r="B108" s="12"/>
      <c r="C108" s="95"/>
      <c r="D108" s="17"/>
      <c r="E108" s="17"/>
      <c r="F108" s="17"/>
      <c r="G108" s="17">
        <v>1656121693</v>
      </c>
    </row>
    <row r="109" spans="1:7" ht="15">
      <c r="A109" s="94" t="s">
        <v>457</v>
      </c>
      <c r="B109" s="12"/>
      <c r="C109" s="95"/>
      <c r="D109" s="17"/>
      <c r="E109" s="17"/>
      <c r="F109" s="17"/>
      <c r="G109" s="17">
        <v>3395123085</v>
      </c>
    </row>
    <row r="110" spans="1:7" ht="15">
      <c r="A110" s="94" t="s">
        <v>458</v>
      </c>
      <c r="B110" s="12"/>
      <c r="C110" s="96"/>
      <c r="D110" s="17"/>
      <c r="E110" s="17"/>
      <c r="F110" s="17"/>
      <c r="G110" s="17"/>
    </row>
    <row r="111" spans="1:7" ht="15">
      <c r="A111" s="94" t="s">
        <v>459</v>
      </c>
      <c r="B111" s="12"/>
      <c r="C111" s="95"/>
      <c r="D111" s="17"/>
      <c r="E111" s="17"/>
      <c r="F111" s="17"/>
      <c r="G111" s="17">
        <v>24081166000</v>
      </c>
    </row>
    <row r="112" spans="1:7" ht="15">
      <c r="A112" s="93" t="s">
        <v>546</v>
      </c>
      <c r="B112" s="15">
        <f aca="true" t="shared" si="2" ref="B112:G112">B98+B99-B106</f>
        <v>82146920000</v>
      </c>
      <c r="C112" s="15">
        <f t="shared" si="2"/>
        <v>32390192180</v>
      </c>
      <c r="D112" s="15">
        <f t="shared" si="2"/>
        <v>-5879257484</v>
      </c>
      <c r="E112" s="15">
        <f t="shared" si="2"/>
        <v>15382121149</v>
      </c>
      <c r="F112" s="15">
        <f t="shared" si="2"/>
        <v>6296763380</v>
      </c>
      <c r="G112" s="15">
        <f t="shared" si="2"/>
        <v>16296664521</v>
      </c>
    </row>
    <row r="113" spans="1:7" ht="15">
      <c r="A113" s="93"/>
      <c r="B113" s="12"/>
      <c r="C113" s="95"/>
      <c r="D113" s="15"/>
      <c r="E113" s="15"/>
      <c r="F113" s="15"/>
      <c r="G113" s="15"/>
    </row>
    <row r="114" spans="1:7" ht="15">
      <c r="A114" s="93" t="s">
        <v>547</v>
      </c>
      <c r="B114" s="15">
        <v>82146920000</v>
      </c>
      <c r="C114" s="97">
        <v>32390192180</v>
      </c>
      <c r="D114" s="15">
        <v>-5879257484</v>
      </c>
      <c r="E114" s="15">
        <v>15382121149</v>
      </c>
      <c r="F114" s="15">
        <v>6296763380</v>
      </c>
      <c r="G114" s="15">
        <v>16296664521</v>
      </c>
    </row>
    <row r="115" spans="1:7" ht="15">
      <c r="A115" s="93" t="s">
        <v>548</v>
      </c>
      <c r="B115" s="12"/>
      <c r="C115" s="95"/>
      <c r="D115" s="15">
        <v>-585859380</v>
      </c>
      <c r="E115" s="15">
        <v>3673647495</v>
      </c>
      <c r="F115" s="15">
        <v>1681329326</v>
      </c>
      <c r="G115" s="15">
        <v>13124776464</v>
      </c>
    </row>
    <row r="116" spans="1:7" ht="15">
      <c r="A116" s="94" t="s">
        <v>463</v>
      </c>
      <c r="B116" s="12"/>
      <c r="C116" s="95"/>
      <c r="D116" s="17"/>
      <c r="E116" s="17"/>
      <c r="F116" s="17"/>
      <c r="G116" s="17">
        <v>13124776464</v>
      </c>
    </row>
    <row r="117" spans="1:7" ht="15">
      <c r="A117" s="94" t="s">
        <v>464</v>
      </c>
      <c r="B117" s="12"/>
      <c r="C117" s="95"/>
      <c r="D117" s="17">
        <v>-585859380</v>
      </c>
      <c r="E117" s="17"/>
      <c r="F117" s="17"/>
      <c r="G117" s="17"/>
    </row>
    <row r="118" spans="1:7" ht="15">
      <c r="A118" s="93" t="s">
        <v>549</v>
      </c>
      <c r="B118" s="12"/>
      <c r="C118" s="95"/>
      <c r="D118" s="17"/>
      <c r="E118" s="17"/>
      <c r="F118" s="17"/>
      <c r="G118" s="15">
        <f>SUM(G119:G122)</f>
        <v>16296664521</v>
      </c>
    </row>
    <row r="119" spans="1:7" ht="15">
      <c r="A119" s="94" t="s">
        <v>466</v>
      </c>
      <c r="B119" s="12"/>
      <c r="C119" s="95"/>
      <c r="D119" s="17"/>
      <c r="E119" s="17">
        <v>3673647495</v>
      </c>
      <c r="F119" s="17"/>
      <c r="G119" s="17">
        <v>3673647495</v>
      </c>
    </row>
    <row r="120" spans="1:7" ht="15">
      <c r="A120" s="94" t="s">
        <v>467</v>
      </c>
      <c r="B120" s="12"/>
      <c r="C120" s="95"/>
      <c r="D120" s="17"/>
      <c r="E120" s="17"/>
      <c r="F120" s="17">
        <v>1681329326</v>
      </c>
      <c r="G120" s="17">
        <v>1681329326</v>
      </c>
    </row>
    <row r="121" spans="1:7" ht="15">
      <c r="A121" s="94" t="s">
        <v>468</v>
      </c>
      <c r="B121" s="12"/>
      <c r="C121" s="95"/>
      <c r="D121" s="17"/>
      <c r="E121" s="17"/>
      <c r="F121" s="17"/>
      <c r="G121" s="17">
        <v>3030165700</v>
      </c>
    </row>
    <row r="122" spans="1:7" ht="15">
      <c r="A122" s="98" t="s">
        <v>469</v>
      </c>
      <c r="B122" s="18"/>
      <c r="C122" s="99"/>
      <c r="D122" s="20"/>
      <c r="E122" s="20"/>
      <c r="F122" s="20"/>
      <c r="G122" s="20">
        <v>7911522000</v>
      </c>
    </row>
    <row r="123" spans="1:7" ht="15">
      <c r="A123" s="100" t="s">
        <v>375</v>
      </c>
      <c r="B123" s="101">
        <f aca="true" t="shared" si="3" ref="B123:G123">B114+B115-B118</f>
        <v>82146920000</v>
      </c>
      <c r="C123" s="101">
        <f t="shared" si="3"/>
        <v>32390192180</v>
      </c>
      <c r="D123" s="101">
        <f t="shared" si="3"/>
        <v>-6465116864</v>
      </c>
      <c r="E123" s="101">
        <f t="shared" si="3"/>
        <v>19055768644</v>
      </c>
      <c r="F123" s="101">
        <f t="shared" si="3"/>
        <v>7978092706</v>
      </c>
      <c r="G123" s="101">
        <f t="shared" si="3"/>
        <v>13124776464</v>
      </c>
    </row>
    <row r="124" spans="1:7" ht="15">
      <c r="A124" s="12" t="s">
        <v>470</v>
      </c>
      <c r="B124" s="15"/>
      <c r="C124" s="15"/>
      <c r="D124" s="15"/>
      <c r="E124" s="15"/>
      <c r="F124" s="15"/>
      <c r="G124" s="17"/>
    </row>
    <row r="125" spans="1:7" ht="15">
      <c r="A125" s="34" t="s">
        <v>463</v>
      </c>
      <c r="B125" s="23"/>
      <c r="C125" s="23"/>
      <c r="D125" s="23"/>
      <c r="E125" s="23"/>
      <c r="F125" s="23"/>
      <c r="G125" s="54"/>
    </row>
    <row r="126" spans="1:7" ht="15">
      <c r="A126" s="102"/>
      <c r="B126" s="102"/>
      <c r="C126" s="102"/>
      <c r="D126" s="102"/>
      <c r="E126" s="102"/>
      <c r="F126" s="102"/>
      <c r="G126" s="102"/>
    </row>
    <row r="127" spans="1:7" ht="15">
      <c r="A127" s="79" t="s">
        <v>471</v>
      </c>
      <c r="B127" s="80"/>
      <c r="C127" s="80"/>
      <c r="D127" s="81">
        <v>41182</v>
      </c>
      <c r="E127" s="79" t="s">
        <v>472</v>
      </c>
      <c r="F127" s="81">
        <v>40909</v>
      </c>
      <c r="G127" s="79" t="s">
        <v>472</v>
      </c>
    </row>
    <row r="128" spans="1:7" ht="15">
      <c r="A128" s="80" t="s">
        <v>473</v>
      </c>
      <c r="B128" s="80"/>
      <c r="C128" s="80"/>
      <c r="D128" s="82">
        <v>31566000000</v>
      </c>
      <c r="E128" s="103">
        <v>0.3843</v>
      </c>
      <c r="F128" s="82">
        <v>31566000000</v>
      </c>
      <c r="G128" s="103">
        <v>0.3843</v>
      </c>
    </row>
    <row r="129" spans="1:7" ht="15">
      <c r="A129" s="80" t="s">
        <v>474</v>
      </c>
      <c r="B129" s="80"/>
      <c r="C129" s="80"/>
      <c r="D129" s="82">
        <v>50580920000</v>
      </c>
      <c r="E129" s="103">
        <v>0.6157</v>
      </c>
      <c r="F129" s="82">
        <v>50580920000</v>
      </c>
      <c r="G129" s="103">
        <v>0.6157</v>
      </c>
    </row>
    <row r="130" spans="1:7" ht="15">
      <c r="A130" s="104" t="s">
        <v>475</v>
      </c>
      <c r="B130" s="80"/>
      <c r="C130" s="80"/>
      <c r="D130" s="82">
        <v>32390192180</v>
      </c>
      <c r="E130" s="80"/>
      <c r="F130" s="82">
        <v>32390192180</v>
      </c>
      <c r="G130" s="80"/>
    </row>
    <row r="131" spans="1:7" ht="15">
      <c r="A131" s="104" t="s">
        <v>476</v>
      </c>
      <c r="B131" s="80"/>
      <c r="C131" s="80"/>
      <c r="D131" s="82">
        <v>-6465116864</v>
      </c>
      <c r="E131" s="104"/>
      <c r="F131" s="82">
        <v>-5879257484</v>
      </c>
      <c r="G131" s="80"/>
    </row>
    <row r="132" spans="1:7" ht="15">
      <c r="A132" s="83" t="s">
        <v>294</v>
      </c>
      <c r="B132" s="80"/>
      <c r="C132" s="80"/>
      <c r="D132" s="105">
        <f>D128+D129+D130+D131</f>
        <v>108071995316</v>
      </c>
      <c r="E132" s="106">
        <v>1</v>
      </c>
      <c r="F132" s="105">
        <f>F128+F129+F130+F131</f>
        <v>108657854696</v>
      </c>
      <c r="G132" s="106">
        <v>1</v>
      </c>
    </row>
    <row r="133" spans="1:7" ht="15">
      <c r="A133" s="80" t="s">
        <v>477</v>
      </c>
      <c r="B133" s="80"/>
      <c r="C133" s="80"/>
      <c r="D133" s="80"/>
      <c r="E133" s="80"/>
      <c r="F133" s="80"/>
      <c r="G133" s="80"/>
    </row>
    <row r="134" spans="1:7" ht="15">
      <c r="A134" s="80" t="s">
        <v>478</v>
      </c>
      <c r="B134" s="80"/>
      <c r="C134" s="80"/>
      <c r="D134" s="82">
        <v>303170</v>
      </c>
      <c r="E134" s="80" t="s">
        <v>479</v>
      </c>
      <c r="F134" s="82">
        <v>259170</v>
      </c>
      <c r="G134" s="80" t="s">
        <v>479</v>
      </c>
    </row>
    <row r="135" spans="1:7" ht="15">
      <c r="A135" s="80"/>
      <c r="B135" s="80"/>
      <c r="C135" s="80"/>
      <c r="D135" s="82"/>
      <c r="E135" s="80"/>
      <c r="F135" s="82"/>
      <c r="G135" s="80"/>
    </row>
    <row r="136" spans="1:7" ht="15">
      <c r="A136" s="80"/>
      <c r="B136" s="80"/>
      <c r="C136" s="80"/>
      <c r="D136" s="82"/>
      <c r="E136" s="80"/>
      <c r="F136" s="82"/>
      <c r="G136" s="80"/>
    </row>
    <row r="138" ht="15">
      <c r="A138" s="38" t="s">
        <v>480</v>
      </c>
    </row>
    <row r="139" spans="5:6" ht="15">
      <c r="E139" s="81">
        <v>41182</v>
      </c>
      <c r="F139" s="81">
        <v>40909</v>
      </c>
    </row>
    <row r="140" spans="1:6" ht="15">
      <c r="A140" s="24" t="s">
        <v>481</v>
      </c>
      <c r="E140" s="70">
        <v>82146920000</v>
      </c>
      <c r="F140" s="70">
        <v>82146920000</v>
      </c>
    </row>
    <row r="141" spans="1:6" ht="15">
      <c r="A141" s="24" t="s">
        <v>482</v>
      </c>
      <c r="E141" s="69">
        <v>82146920000</v>
      </c>
      <c r="F141" s="69">
        <v>82146920000</v>
      </c>
    </row>
    <row r="142" spans="1:6" ht="15">
      <c r="A142" s="24" t="s">
        <v>483</v>
      </c>
      <c r="E142" s="69"/>
      <c r="F142" s="69"/>
    </row>
    <row r="143" spans="1:6" ht="15">
      <c r="A143" s="24" t="s">
        <v>484</v>
      </c>
      <c r="E143" s="69"/>
      <c r="F143" s="69"/>
    </row>
    <row r="144" spans="1:6" ht="15">
      <c r="A144" s="24" t="s">
        <v>485</v>
      </c>
      <c r="E144" s="69">
        <f>E141+E142-E143</f>
        <v>82146920000</v>
      </c>
      <c r="F144" s="69">
        <f>F141+F142-F143</f>
        <v>82146920000</v>
      </c>
    </row>
    <row r="145" spans="1:6" ht="15">
      <c r="A145" s="24" t="s">
        <v>486</v>
      </c>
      <c r="E145" s="69">
        <v>7911522000</v>
      </c>
      <c r="F145" s="69">
        <v>24081166000</v>
      </c>
    </row>
    <row r="147" spans="1:6" ht="15">
      <c r="A147" s="38" t="s">
        <v>487</v>
      </c>
      <c r="E147" s="81">
        <v>41182</v>
      </c>
      <c r="F147" s="81">
        <v>40909</v>
      </c>
    </row>
    <row r="148" spans="1:6" ht="15">
      <c r="A148" s="24" t="s">
        <v>488</v>
      </c>
      <c r="E148" s="69">
        <v>8214692</v>
      </c>
      <c r="F148" s="69">
        <v>8214692</v>
      </c>
    </row>
    <row r="149" spans="1:6" ht="15">
      <c r="A149" s="24" t="s">
        <v>489</v>
      </c>
      <c r="E149" s="69">
        <v>8214692</v>
      </c>
      <c r="F149" s="69">
        <v>8214692</v>
      </c>
    </row>
    <row r="150" spans="1:6" ht="15">
      <c r="A150" s="24" t="s">
        <v>490</v>
      </c>
      <c r="E150" s="69">
        <v>8214692</v>
      </c>
      <c r="F150" s="69">
        <v>8214692</v>
      </c>
    </row>
    <row r="151" ht="15">
      <c r="A151" s="24" t="s">
        <v>491</v>
      </c>
    </row>
    <row r="152" spans="1:6" ht="15">
      <c r="A152" s="24" t="s">
        <v>492</v>
      </c>
      <c r="E152" s="82">
        <v>303170</v>
      </c>
      <c r="F152" s="69">
        <v>259170</v>
      </c>
    </row>
    <row r="153" spans="1:6" ht="15">
      <c r="A153" s="24" t="s">
        <v>490</v>
      </c>
      <c r="E153" s="82">
        <v>303170</v>
      </c>
      <c r="F153" s="69">
        <v>259170</v>
      </c>
    </row>
    <row r="154" ht="15">
      <c r="A154" s="24" t="s">
        <v>491</v>
      </c>
    </row>
    <row r="155" spans="1:6" ht="15">
      <c r="A155" s="24" t="s">
        <v>493</v>
      </c>
      <c r="E155" s="69">
        <f>E149-E152</f>
        <v>7911522</v>
      </c>
      <c r="F155" s="69">
        <f>F149-F152</f>
        <v>7955522</v>
      </c>
    </row>
    <row r="156" spans="1:6" ht="15">
      <c r="A156" s="24" t="s">
        <v>490</v>
      </c>
      <c r="E156" s="69">
        <f>E150-E153</f>
        <v>7911522</v>
      </c>
      <c r="F156" s="69">
        <f>F150-F153</f>
        <v>7955522</v>
      </c>
    </row>
    <row r="157" ht="15">
      <c r="A157" s="24" t="s">
        <v>491</v>
      </c>
    </row>
    <row r="158" ht="15">
      <c r="A158" s="24" t="s">
        <v>494</v>
      </c>
    </row>
    <row r="160" ht="15">
      <c r="A160" s="38" t="s">
        <v>495</v>
      </c>
    </row>
    <row r="161" spans="1:6" ht="15">
      <c r="A161" s="38" t="s">
        <v>496</v>
      </c>
      <c r="E161" s="56" t="s">
        <v>581</v>
      </c>
      <c r="F161" s="56" t="s">
        <v>582</v>
      </c>
    </row>
    <row r="162" spans="1:6" ht="15">
      <c r="A162" s="24" t="s">
        <v>497</v>
      </c>
      <c r="E162" s="69">
        <v>173643404881</v>
      </c>
      <c r="F162" s="69">
        <v>207643605031</v>
      </c>
    </row>
    <row r="163" spans="1:6" ht="15">
      <c r="A163" s="24" t="s">
        <v>498</v>
      </c>
      <c r="E163" s="69">
        <v>14842566055</v>
      </c>
      <c r="F163" s="69">
        <v>17392430112</v>
      </c>
    </row>
    <row r="164" spans="1:6" ht="15">
      <c r="A164" s="56" t="s">
        <v>294</v>
      </c>
      <c r="E164" s="70">
        <f>SUM(E162:E163)</f>
        <v>188485970936</v>
      </c>
      <c r="F164" s="70">
        <f>SUM(F162:F163)</f>
        <v>225036035143</v>
      </c>
    </row>
    <row r="166" spans="1:6" ht="15">
      <c r="A166" s="38" t="s">
        <v>499</v>
      </c>
      <c r="E166" s="56" t="s">
        <v>581</v>
      </c>
      <c r="F166" s="56" t="s">
        <v>582</v>
      </c>
    </row>
    <row r="167" spans="1:6" ht="15">
      <c r="A167" s="24" t="s">
        <v>500</v>
      </c>
      <c r="E167" s="69">
        <v>173643404881</v>
      </c>
      <c r="F167" s="69">
        <v>207643605031</v>
      </c>
    </row>
    <row r="168" spans="1:6" ht="15">
      <c r="A168" s="24" t="s">
        <v>501</v>
      </c>
      <c r="E168" s="69">
        <v>14842566055</v>
      </c>
      <c r="F168" s="69">
        <v>17392430112</v>
      </c>
    </row>
    <row r="169" spans="1:6" ht="15">
      <c r="A169" s="56" t="s">
        <v>294</v>
      </c>
      <c r="E169" s="70">
        <f>SUM(E167:E168)</f>
        <v>188485970936</v>
      </c>
      <c r="F169" s="70">
        <f>SUM(F167:F168)</f>
        <v>225036035143</v>
      </c>
    </row>
    <row r="170" spans="1:6" ht="15">
      <c r="A170" s="56"/>
      <c r="E170" s="70"/>
      <c r="F170" s="70"/>
    </row>
    <row r="171" spans="1:6" ht="15">
      <c r="A171" s="38" t="s">
        <v>502</v>
      </c>
      <c r="E171" s="56" t="s">
        <v>581</v>
      </c>
      <c r="F171" s="56" t="s">
        <v>582</v>
      </c>
    </row>
    <row r="172" spans="1:6" ht="15">
      <c r="A172" s="24" t="s">
        <v>503</v>
      </c>
      <c r="E172" s="69">
        <v>171453927863</v>
      </c>
      <c r="F172" s="69">
        <v>204670690660</v>
      </c>
    </row>
    <row r="173" spans="1:6" ht="15">
      <c r="A173" s="56" t="s">
        <v>294</v>
      </c>
      <c r="E173" s="70">
        <f>E172</f>
        <v>171453927863</v>
      </c>
      <c r="F173" s="70">
        <f>F172</f>
        <v>204670690660</v>
      </c>
    </row>
    <row r="175" spans="1:6" ht="15">
      <c r="A175" s="38" t="s">
        <v>504</v>
      </c>
      <c r="E175" s="56" t="s">
        <v>581</v>
      </c>
      <c r="F175" s="56" t="s">
        <v>582</v>
      </c>
    </row>
    <row r="176" spans="1:6" ht="15">
      <c r="A176" s="24" t="s">
        <v>505</v>
      </c>
      <c r="E176" s="69">
        <v>9384993350</v>
      </c>
      <c r="F176" s="69">
        <v>14034357150</v>
      </c>
    </row>
    <row r="177" spans="1:6" ht="15">
      <c r="A177" s="24" t="s">
        <v>506</v>
      </c>
      <c r="E177" s="69">
        <v>40000000</v>
      </c>
      <c r="F177" s="69">
        <v>194807500</v>
      </c>
    </row>
    <row r="178" spans="1:6" ht="15">
      <c r="A178" s="24" t="s">
        <v>507</v>
      </c>
      <c r="E178" s="69">
        <v>227194820</v>
      </c>
      <c r="F178" s="69">
        <v>281387694</v>
      </c>
    </row>
    <row r="179" spans="1:6" ht="15">
      <c r="A179" s="24" t="s">
        <v>508</v>
      </c>
      <c r="E179" s="69">
        <v>199620898</v>
      </c>
      <c r="F179" s="69">
        <v>258737734</v>
      </c>
    </row>
    <row r="180" spans="1:6" ht="15">
      <c r="A180" s="24" t="s">
        <v>509</v>
      </c>
      <c r="E180" s="69">
        <v>3602655192</v>
      </c>
      <c r="F180" s="69">
        <v>4869754217</v>
      </c>
    </row>
    <row r="181" spans="1:6" ht="15">
      <c r="A181" s="24" t="s">
        <v>550</v>
      </c>
      <c r="E181" s="69"/>
      <c r="F181" s="69"/>
    </row>
    <row r="182" spans="1:6" ht="15">
      <c r="A182" s="56" t="s">
        <v>294</v>
      </c>
      <c r="E182" s="70">
        <f>SUM(E176:E180)</f>
        <v>13454464260</v>
      </c>
      <c r="F182" s="70">
        <f>SUM(F176:F181)</f>
        <v>19639044295</v>
      </c>
    </row>
    <row r="184" spans="1:6" ht="15">
      <c r="A184" s="38" t="s">
        <v>510</v>
      </c>
      <c r="E184" s="56" t="s">
        <v>581</v>
      </c>
      <c r="F184" s="56" t="s">
        <v>582</v>
      </c>
    </row>
    <row r="185" spans="1:6" ht="15">
      <c r="A185" s="24" t="s">
        <v>511</v>
      </c>
      <c r="E185" s="69">
        <v>2079071997</v>
      </c>
      <c r="F185" s="69">
        <v>3056210136</v>
      </c>
    </row>
    <row r="186" spans="1:6" ht="15">
      <c r="A186" s="24" t="s">
        <v>512</v>
      </c>
      <c r="E186" s="69">
        <v>-1196795640</v>
      </c>
      <c r="F186" s="69">
        <v>-616209500</v>
      </c>
    </row>
    <row r="187" spans="1:6" ht="15">
      <c r="A187" s="24" t="s">
        <v>513</v>
      </c>
      <c r="E187" s="69">
        <v>743426524</v>
      </c>
      <c r="F187" s="69">
        <v>418140500</v>
      </c>
    </row>
    <row r="188" spans="1:6" ht="15">
      <c r="A188" s="24" t="s">
        <v>514</v>
      </c>
      <c r="E188" s="69">
        <v>1245838396</v>
      </c>
      <c r="F188" s="69">
        <v>1000371364</v>
      </c>
    </row>
    <row r="189" spans="1:6" ht="15">
      <c r="A189" s="24" t="s">
        <v>515</v>
      </c>
      <c r="E189" s="69">
        <v>2450774</v>
      </c>
      <c r="F189" s="69">
        <v>1638268</v>
      </c>
    </row>
    <row r="190" spans="1:6" ht="15">
      <c r="A190" s="24" t="s">
        <v>516</v>
      </c>
      <c r="E190" s="69">
        <v>316562948</v>
      </c>
      <c r="F190" s="69">
        <v>477484966</v>
      </c>
    </row>
    <row r="191" spans="1:6" ht="15">
      <c r="A191" s="56" t="s">
        <v>294</v>
      </c>
      <c r="E191" s="70">
        <f>SUM(E185:E190)</f>
        <v>3190554999</v>
      </c>
      <c r="F191" s="70">
        <f>SUM(F185:F190)</f>
        <v>4337635734</v>
      </c>
    </row>
    <row r="192" spans="1:6" ht="15">
      <c r="A192" s="56"/>
      <c r="E192" s="70"/>
      <c r="F192" s="70"/>
    </row>
    <row r="193" spans="1:6" ht="15">
      <c r="A193" s="38" t="s">
        <v>517</v>
      </c>
      <c r="E193" s="56" t="s">
        <v>581</v>
      </c>
      <c r="F193" s="56" t="s">
        <v>582</v>
      </c>
    </row>
    <row r="194" spans="1:6" ht="15">
      <c r="A194" s="24" t="s">
        <v>518</v>
      </c>
      <c r="E194" s="69">
        <v>72744763</v>
      </c>
      <c r="F194" s="69">
        <v>26948863</v>
      </c>
    </row>
    <row r="195" spans="1:6" ht="15">
      <c r="A195" s="24" t="s">
        <v>519</v>
      </c>
      <c r="E195" s="69">
        <v>123465010</v>
      </c>
      <c r="F195" s="69"/>
    </row>
    <row r="196" spans="1:6" ht="15">
      <c r="A196" s="24" t="s">
        <v>520</v>
      </c>
      <c r="E196" s="69"/>
      <c r="F196" s="69"/>
    </row>
    <row r="197" spans="1:6" ht="15">
      <c r="A197" s="56" t="s">
        <v>294</v>
      </c>
      <c r="E197" s="70">
        <f>SUM(E194:E196)</f>
        <v>196209773</v>
      </c>
      <c r="F197" s="70">
        <f>SUM(F194:F196)</f>
        <v>26948863</v>
      </c>
    </row>
    <row r="198" spans="1:6" ht="15">
      <c r="A198" s="56"/>
      <c r="E198" s="69"/>
      <c r="F198" s="70"/>
    </row>
    <row r="199" spans="1:6" ht="15">
      <c r="A199" s="71" t="s">
        <v>521</v>
      </c>
      <c r="E199" s="56" t="s">
        <v>581</v>
      </c>
      <c r="F199" s="56" t="s">
        <v>582</v>
      </c>
    </row>
    <row r="200" spans="1:6" ht="15">
      <c r="A200" s="72" t="s">
        <v>522</v>
      </c>
      <c r="E200" s="69"/>
      <c r="F200" s="69"/>
    </row>
    <row r="201" spans="1:6" ht="15">
      <c r="A201" s="72" t="s">
        <v>523</v>
      </c>
      <c r="E201" s="69"/>
      <c r="F201" s="69"/>
    </row>
    <row r="202" spans="1:6" ht="15">
      <c r="A202" s="72" t="s">
        <v>524</v>
      </c>
      <c r="E202" s="69"/>
      <c r="F202" s="69"/>
    </row>
    <row r="203" spans="1:6" ht="15">
      <c r="A203" s="72" t="s">
        <v>525</v>
      </c>
      <c r="E203" s="69">
        <v>42349</v>
      </c>
      <c r="F203" s="69">
        <v>23303667</v>
      </c>
    </row>
    <row r="204" spans="1:6" ht="15">
      <c r="A204" s="56" t="s">
        <v>294</v>
      </c>
      <c r="E204" s="70">
        <f>SUM(E200:E203)</f>
        <v>42349</v>
      </c>
      <c r="F204" s="70">
        <f>SUM(F200:F203)</f>
        <v>23303667</v>
      </c>
    </row>
    <row r="206" spans="1:6" ht="15">
      <c r="A206" s="38" t="s">
        <v>551</v>
      </c>
      <c r="E206" s="56" t="s">
        <v>581</v>
      </c>
      <c r="F206" s="56" t="s">
        <v>582</v>
      </c>
    </row>
    <row r="207" spans="1:6" ht="15">
      <c r="A207" s="24" t="s">
        <v>552</v>
      </c>
      <c r="E207" s="69">
        <v>3752541304</v>
      </c>
      <c r="F207" s="69">
        <v>5868981062</v>
      </c>
    </row>
    <row r="208" spans="5:6" ht="15">
      <c r="E208" s="69"/>
      <c r="F208" s="69"/>
    </row>
    <row r="209" spans="2:6" ht="15">
      <c r="B209" s="56" t="s">
        <v>294</v>
      </c>
      <c r="E209" s="70"/>
      <c r="F209" s="70"/>
    </row>
    <row r="210" spans="1:6" ht="15">
      <c r="A210" s="71" t="s">
        <v>553</v>
      </c>
      <c r="E210" s="69"/>
      <c r="F210" s="69"/>
    </row>
    <row r="211" spans="1:6" ht="15">
      <c r="A211" s="72" t="s">
        <v>554</v>
      </c>
      <c r="E211" s="69"/>
      <c r="F211" s="69"/>
    </row>
    <row r="212" spans="1:6" ht="15">
      <c r="A212" s="71" t="s">
        <v>555</v>
      </c>
      <c r="E212" s="69"/>
      <c r="F212" s="69"/>
    </row>
    <row r="213" spans="1:6" ht="15">
      <c r="A213" s="72" t="s">
        <v>556</v>
      </c>
      <c r="E213" s="69"/>
      <c r="F213" s="69"/>
    </row>
    <row r="214" spans="1:6" ht="15">
      <c r="A214" s="72" t="s">
        <v>557</v>
      </c>
      <c r="E214" s="69"/>
      <c r="F214" s="69"/>
    </row>
    <row r="215" spans="1:6" ht="15">
      <c r="A215" s="72" t="s">
        <v>558</v>
      </c>
      <c r="E215" s="69"/>
      <c r="F215" s="69"/>
    </row>
    <row r="216" spans="1:6" ht="15">
      <c r="A216" s="71" t="s">
        <v>559</v>
      </c>
      <c r="E216" s="69"/>
      <c r="F216" s="69"/>
    </row>
    <row r="217" spans="1:6" ht="15">
      <c r="A217" s="71" t="s">
        <v>560</v>
      </c>
      <c r="E217" s="69"/>
      <c r="F217" s="69"/>
    </row>
    <row r="218" spans="1:6" ht="15">
      <c r="A218" s="71" t="s">
        <v>561</v>
      </c>
      <c r="E218" s="69"/>
      <c r="F218" s="69"/>
    </row>
    <row r="219" spans="1:6" ht="15">
      <c r="A219" s="72"/>
      <c r="E219" s="69"/>
      <c r="F219" s="69"/>
    </row>
    <row r="220" spans="1:6" ht="15">
      <c r="A220" s="72" t="s">
        <v>562</v>
      </c>
      <c r="E220" s="69"/>
      <c r="F220" s="69"/>
    </row>
    <row r="221" spans="1:6" ht="15">
      <c r="A221" s="56" t="s">
        <v>364</v>
      </c>
      <c r="E221" s="56" t="s">
        <v>581</v>
      </c>
      <c r="F221" s="69"/>
    </row>
    <row r="222" spans="1:6" ht="15">
      <c r="A222" s="72" t="s">
        <v>563</v>
      </c>
      <c r="E222" s="69">
        <v>16877317768</v>
      </c>
      <c r="F222" s="69"/>
    </row>
    <row r="223" spans="1:6" ht="15">
      <c r="A223" s="72" t="s">
        <v>564</v>
      </c>
      <c r="E223" s="69">
        <f>-E224+E226</f>
        <v>184100000</v>
      </c>
      <c r="F223" s="69"/>
    </row>
    <row r="224" spans="1:6" ht="15">
      <c r="A224" s="72" t="s">
        <v>565</v>
      </c>
      <c r="E224" s="69">
        <v>40000000</v>
      </c>
      <c r="F224" s="69"/>
    </row>
    <row r="225" spans="1:6" ht="15">
      <c r="A225" s="72" t="s">
        <v>566</v>
      </c>
      <c r="E225" s="69">
        <v>40000000</v>
      </c>
      <c r="F225" s="69"/>
    </row>
    <row r="226" spans="1:6" ht="15">
      <c r="A226" s="72" t="s">
        <v>567</v>
      </c>
      <c r="E226" s="69">
        <f>SUM(E227:E228)</f>
        <v>224100000</v>
      </c>
      <c r="F226" s="69"/>
    </row>
    <row r="227" spans="1:6" ht="15">
      <c r="A227" s="72" t="s">
        <v>602</v>
      </c>
      <c r="E227" s="69">
        <v>44100000</v>
      </c>
      <c r="F227" s="69"/>
    </row>
    <row r="228" spans="1:6" ht="15">
      <c r="A228" s="72" t="s">
        <v>568</v>
      </c>
      <c r="E228" s="69">
        <v>180000000</v>
      </c>
      <c r="F228" s="69"/>
    </row>
    <row r="229" spans="1:6" ht="15">
      <c r="A229" s="72" t="s">
        <v>569</v>
      </c>
      <c r="E229" s="69">
        <f>SUM(E230:E231)</f>
        <v>17061417768</v>
      </c>
      <c r="F229" s="69"/>
    </row>
    <row r="230" spans="1:6" ht="15">
      <c r="A230" s="72" t="s">
        <v>570</v>
      </c>
      <c r="E230" s="69">
        <v>6837508507</v>
      </c>
      <c r="F230" s="69"/>
    </row>
    <row r="231" spans="1:6" ht="15">
      <c r="A231" s="72" t="s">
        <v>571</v>
      </c>
      <c r="E231" s="69">
        <v>10223909261</v>
      </c>
      <c r="F231" s="69"/>
    </row>
    <row r="232" spans="1:6" ht="15">
      <c r="A232" s="72" t="s">
        <v>572</v>
      </c>
      <c r="E232" s="69">
        <f>E231*25%</f>
        <v>2555977315.25</v>
      </c>
      <c r="F232" s="69"/>
    </row>
    <row r="233" spans="1:6" ht="15">
      <c r="A233" s="72" t="s">
        <v>573</v>
      </c>
      <c r="E233" s="69">
        <f>E230*25%*70%</f>
        <v>1196563988.725</v>
      </c>
      <c r="F233" s="69"/>
    </row>
    <row r="234" spans="1:6" ht="15">
      <c r="A234" s="72" t="s">
        <v>603</v>
      </c>
      <c r="E234" s="69">
        <f>SUM(E232:E233)</f>
        <v>3752541303.975</v>
      </c>
      <c r="F234" s="69"/>
    </row>
    <row r="235" spans="1:6" ht="15">
      <c r="A235" s="72" t="s">
        <v>574</v>
      </c>
      <c r="E235" s="69">
        <f>E222-E234</f>
        <v>13124776464.025</v>
      </c>
      <c r="F235" s="69"/>
    </row>
    <row r="236" spans="1:6" ht="15">
      <c r="A236" s="72"/>
      <c r="E236" s="69"/>
      <c r="F236" s="69"/>
    </row>
    <row r="237" spans="1:6" ht="15">
      <c r="A237" s="72"/>
      <c r="E237" s="69"/>
      <c r="F237" s="69"/>
    </row>
    <row r="238" spans="5:6" ht="15">
      <c r="E238" s="69"/>
      <c r="F238" s="69"/>
    </row>
    <row r="239" spans="1:6" ht="15">
      <c r="A239" s="38" t="s">
        <v>526</v>
      </c>
      <c r="E239" s="56" t="s">
        <v>581</v>
      </c>
      <c r="F239" s="56" t="s">
        <v>582</v>
      </c>
    </row>
    <row r="240" spans="1:6" ht="15">
      <c r="A240" s="24" t="s">
        <v>527</v>
      </c>
      <c r="E240" s="69">
        <v>13124776464</v>
      </c>
      <c r="F240" s="69">
        <v>17650250687</v>
      </c>
    </row>
    <row r="241" spans="1:6" ht="15">
      <c r="A241" s="24" t="s">
        <v>528</v>
      </c>
      <c r="E241" s="69">
        <v>13124776464</v>
      </c>
      <c r="F241" s="69">
        <v>17650250687</v>
      </c>
    </row>
    <row r="242" spans="1:6" ht="15">
      <c r="A242" s="24" t="s">
        <v>529</v>
      </c>
      <c r="E242" s="69">
        <v>7913144</v>
      </c>
      <c r="F242" s="69">
        <v>8048222</v>
      </c>
    </row>
    <row r="243" spans="1:6" ht="15">
      <c r="A243" s="24" t="s">
        <v>526</v>
      </c>
      <c r="E243" s="69">
        <f>E241/E242</f>
        <v>1658.6045273534767</v>
      </c>
      <c r="F243" s="69">
        <f>F241/F242</f>
        <v>2193.062105766963</v>
      </c>
    </row>
    <row r="245" ht="15">
      <c r="A245" s="38" t="s">
        <v>530</v>
      </c>
    </row>
    <row r="246" ht="15">
      <c r="A246" s="38"/>
    </row>
    <row r="247" ht="15">
      <c r="E247" s="55" t="s">
        <v>578</v>
      </c>
    </row>
    <row r="248" spans="1:6" ht="15">
      <c r="A248" s="39" t="s">
        <v>531</v>
      </c>
      <c r="C248" s="38" t="s">
        <v>532</v>
      </c>
      <c r="E248" s="115" t="s">
        <v>138</v>
      </c>
      <c r="F248" s="115"/>
    </row>
  </sheetData>
  <mergeCells count="2">
    <mergeCell ref="E22:F22"/>
    <mergeCell ref="E248:F248"/>
  </mergeCells>
  <printOptions/>
  <pageMargins left="0.75" right="0" top="0.5" bottom="0.7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Smart</cp:lastModifiedBy>
  <cp:lastPrinted>2012-10-11T04:53:41Z</cp:lastPrinted>
  <dcterms:created xsi:type="dcterms:W3CDTF">2012-09-28T02:12:42Z</dcterms:created>
  <dcterms:modified xsi:type="dcterms:W3CDTF">2012-10-11T06:11:04Z</dcterms:modified>
  <cp:category/>
  <cp:version/>
  <cp:contentType/>
  <cp:contentStatus/>
</cp:coreProperties>
</file>